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em1-01\userdata2$\ALEXA486\My Documents\My docs\CA2\Exam question\2020\120 Papers\Paper 2\"/>
    </mc:Choice>
  </mc:AlternateContent>
  <bookViews>
    <workbookView xWindow="0" yWindow="0" windowWidth="19200" windowHeight="6612"/>
  </bookViews>
  <sheets>
    <sheet name="Data" sheetId="1" r:id="rId1"/>
    <sheet name="Data checks" sheetId="2" r:id="rId2"/>
    <sheet name="Parameters" sheetId="4" r:id="rId3"/>
    <sheet name="Annual guarantee" sheetId="3" r:id="rId4"/>
  </sheets>
  <definedNames>
    <definedName name="AMC">Parameters!$D$4</definedName>
    <definedName name="BaseMean">Parameters!$D$5</definedName>
    <definedName name="BaseSD">Parameters!$D$6</definedName>
    <definedName name="Data">Data!$B$2:$K$101</definedName>
    <definedName name="GuaranteeCharge1">Parameters!$D$9</definedName>
    <definedName name="GuaranteeLevel1">Parameters!$D$10</definedName>
    <definedName name="Investment">Parameters!$D$3</definedName>
  </definedNames>
  <calcPr calcId="162913" concurrentCalc="0"/>
</workbook>
</file>

<file path=xl/calcChain.xml><?xml version="1.0" encoding="utf-8"?>
<calcChain xmlns="http://schemas.openxmlformats.org/spreadsheetml/2006/main">
  <c r="B19" i="2" l="1"/>
  <c r="C5" i="2"/>
  <c r="K103" i="3"/>
  <c r="J103" i="3"/>
  <c r="I103" i="3"/>
  <c r="H103" i="3"/>
  <c r="G103" i="3"/>
  <c r="F103" i="3"/>
  <c r="E103" i="3"/>
  <c r="D103" i="3"/>
  <c r="C103" i="3"/>
  <c r="B103" i="3"/>
  <c r="K102" i="3"/>
  <c r="J102" i="3"/>
  <c r="I102" i="3"/>
  <c r="H102" i="3"/>
  <c r="G102" i="3"/>
  <c r="F102" i="3"/>
  <c r="E102" i="3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K100" i="3"/>
  <c r="J100" i="3"/>
  <c r="I100" i="3"/>
  <c r="H100" i="3"/>
  <c r="G100" i="3"/>
  <c r="F100" i="3"/>
  <c r="E100" i="3"/>
  <c r="D100" i="3"/>
  <c r="C100" i="3"/>
  <c r="B100" i="3"/>
  <c r="K99" i="3"/>
  <c r="J99" i="3"/>
  <c r="I99" i="3"/>
  <c r="H99" i="3"/>
  <c r="G99" i="3"/>
  <c r="F99" i="3"/>
  <c r="E99" i="3"/>
  <c r="D99" i="3"/>
  <c r="C99" i="3"/>
  <c r="B99" i="3"/>
  <c r="K98" i="3"/>
  <c r="J98" i="3"/>
  <c r="I98" i="3"/>
  <c r="H98" i="3"/>
  <c r="G98" i="3"/>
  <c r="F98" i="3"/>
  <c r="E98" i="3"/>
  <c r="D98" i="3"/>
  <c r="C98" i="3"/>
  <c r="B98" i="3"/>
  <c r="K97" i="3"/>
  <c r="J97" i="3"/>
  <c r="I97" i="3"/>
  <c r="H97" i="3"/>
  <c r="G97" i="3"/>
  <c r="F97" i="3"/>
  <c r="E97" i="3"/>
  <c r="D97" i="3"/>
  <c r="C97" i="3"/>
  <c r="B97" i="3"/>
  <c r="K96" i="3"/>
  <c r="J96" i="3"/>
  <c r="I96" i="3"/>
  <c r="H96" i="3"/>
  <c r="G96" i="3"/>
  <c r="F96" i="3"/>
  <c r="E96" i="3"/>
  <c r="D96" i="3"/>
  <c r="C96" i="3"/>
  <c r="B96" i="3"/>
  <c r="K95" i="3"/>
  <c r="J95" i="3"/>
  <c r="I95" i="3"/>
  <c r="H95" i="3"/>
  <c r="G95" i="3"/>
  <c r="F95" i="3"/>
  <c r="E95" i="3"/>
  <c r="D95" i="3"/>
  <c r="C95" i="3"/>
  <c r="B95" i="3"/>
  <c r="K94" i="3"/>
  <c r="J94" i="3"/>
  <c r="I94" i="3"/>
  <c r="H94" i="3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J91" i="3"/>
  <c r="I91" i="3"/>
  <c r="H91" i="3"/>
  <c r="G91" i="3"/>
  <c r="F91" i="3"/>
  <c r="E91" i="3"/>
  <c r="D91" i="3"/>
  <c r="C91" i="3"/>
  <c r="B91" i="3"/>
  <c r="K90" i="3"/>
  <c r="J90" i="3"/>
  <c r="I90" i="3"/>
  <c r="H90" i="3"/>
  <c r="G90" i="3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K87" i="3"/>
  <c r="J87" i="3"/>
  <c r="I87" i="3"/>
  <c r="H87" i="3"/>
  <c r="G87" i="3"/>
  <c r="F87" i="3"/>
  <c r="E87" i="3"/>
  <c r="D87" i="3"/>
  <c r="C87" i="3"/>
  <c r="B87" i="3"/>
  <c r="K86" i="3"/>
  <c r="J86" i="3"/>
  <c r="I86" i="3"/>
  <c r="H86" i="3"/>
  <c r="G86" i="3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K84" i="3"/>
  <c r="J84" i="3"/>
  <c r="I84" i="3"/>
  <c r="H84" i="3"/>
  <c r="G84" i="3"/>
  <c r="F84" i="3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K82" i="3"/>
  <c r="J82" i="3"/>
  <c r="I82" i="3"/>
  <c r="H82" i="3"/>
  <c r="G82" i="3"/>
  <c r="F82" i="3"/>
  <c r="E82" i="3"/>
  <c r="D82" i="3"/>
  <c r="C82" i="3"/>
  <c r="B82" i="3"/>
  <c r="K81" i="3"/>
  <c r="J81" i="3"/>
  <c r="I81" i="3"/>
  <c r="H81" i="3"/>
  <c r="G81" i="3"/>
  <c r="F81" i="3"/>
  <c r="E81" i="3"/>
  <c r="D81" i="3"/>
  <c r="C81" i="3"/>
  <c r="B81" i="3"/>
  <c r="K80" i="3"/>
  <c r="J80" i="3"/>
  <c r="I80" i="3"/>
  <c r="H80" i="3"/>
  <c r="G80" i="3"/>
  <c r="F80" i="3"/>
  <c r="E80" i="3"/>
  <c r="D80" i="3"/>
  <c r="C80" i="3"/>
  <c r="B80" i="3"/>
  <c r="K79" i="3"/>
  <c r="J79" i="3"/>
  <c r="I79" i="3"/>
  <c r="H79" i="3"/>
  <c r="G79" i="3"/>
  <c r="F79" i="3"/>
  <c r="E79" i="3"/>
  <c r="D79" i="3"/>
  <c r="C79" i="3"/>
  <c r="B79" i="3"/>
  <c r="K78" i="3"/>
  <c r="J78" i="3"/>
  <c r="I78" i="3"/>
  <c r="H78" i="3"/>
  <c r="G78" i="3"/>
  <c r="F78" i="3"/>
  <c r="E78" i="3"/>
  <c r="D78" i="3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J76" i="3"/>
  <c r="I76" i="3"/>
  <c r="H76" i="3"/>
  <c r="G76" i="3"/>
  <c r="F76" i="3"/>
  <c r="E76" i="3"/>
  <c r="D76" i="3"/>
  <c r="C76" i="3"/>
  <c r="B76" i="3"/>
  <c r="K75" i="3"/>
  <c r="J75" i="3"/>
  <c r="I75" i="3"/>
  <c r="H75" i="3"/>
  <c r="G75" i="3"/>
  <c r="F75" i="3"/>
  <c r="E75" i="3"/>
  <c r="D75" i="3"/>
  <c r="C75" i="3"/>
  <c r="B75" i="3"/>
  <c r="K74" i="3"/>
  <c r="J74" i="3"/>
  <c r="I74" i="3"/>
  <c r="H74" i="3"/>
  <c r="G74" i="3"/>
  <c r="F74" i="3"/>
  <c r="E74" i="3"/>
  <c r="D74" i="3"/>
  <c r="C74" i="3"/>
  <c r="B74" i="3"/>
  <c r="K73" i="3"/>
  <c r="J73" i="3"/>
  <c r="I73" i="3"/>
  <c r="H73" i="3"/>
  <c r="G73" i="3"/>
  <c r="F73" i="3"/>
  <c r="E73" i="3"/>
  <c r="D73" i="3"/>
  <c r="C73" i="3"/>
  <c r="B73" i="3"/>
  <c r="K72" i="3"/>
  <c r="J72" i="3"/>
  <c r="I72" i="3"/>
  <c r="H72" i="3"/>
  <c r="G72" i="3"/>
  <c r="F72" i="3"/>
  <c r="E72" i="3"/>
  <c r="D72" i="3"/>
  <c r="C72" i="3"/>
  <c r="B72" i="3"/>
  <c r="K71" i="3"/>
  <c r="J71" i="3"/>
  <c r="I71" i="3"/>
  <c r="H71" i="3"/>
  <c r="G71" i="3"/>
  <c r="F71" i="3"/>
  <c r="E71" i="3"/>
  <c r="D71" i="3"/>
  <c r="C71" i="3"/>
  <c r="B71" i="3"/>
  <c r="K70" i="3"/>
  <c r="J70" i="3"/>
  <c r="I70" i="3"/>
  <c r="H70" i="3"/>
  <c r="G70" i="3"/>
  <c r="F70" i="3"/>
  <c r="E70" i="3"/>
  <c r="D70" i="3"/>
  <c r="C70" i="3"/>
  <c r="B70" i="3"/>
  <c r="K69" i="3"/>
  <c r="J69" i="3"/>
  <c r="I69" i="3"/>
  <c r="H69" i="3"/>
  <c r="G69" i="3"/>
  <c r="F69" i="3"/>
  <c r="E69" i="3"/>
  <c r="D69" i="3"/>
  <c r="C69" i="3"/>
  <c r="B69" i="3"/>
  <c r="K68" i="3"/>
  <c r="J68" i="3"/>
  <c r="I68" i="3"/>
  <c r="H68" i="3"/>
  <c r="G68" i="3"/>
  <c r="F68" i="3"/>
  <c r="E68" i="3"/>
  <c r="D68" i="3"/>
  <c r="C68" i="3"/>
  <c r="B68" i="3"/>
  <c r="K67" i="3"/>
  <c r="J67" i="3"/>
  <c r="I67" i="3"/>
  <c r="H67" i="3"/>
  <c r="G67" i="3"/>
  <c r="F67" i="3"/>
  <c r="E67" i="3"/>
  <c r="D67" i="3"/>
  <c r="C67" i="3"/>
  <c r="B67" i="3"/>
  <c r="K66" i="3"/>
  <c r="J66" i="3"/>
  <c r="I66" i="3"/>
  <c r="H66" i="3"/>
  <c r="G66" i="3"/>
  <c r="F66" i="3"/>
  <c r="E66" i="3"/>
  <c r="D66" i="3"/>
  <c r="C66" i="3"/>
  <c r="B66" i="3"/>
  <c r="K65" i="3"/>
  <c r="J65" i="3"/>
  <c r="I65" i="3"/>
  <c r="H65" i="3"/>
  <c r="G65" i="3"/>
  <c r="F65" i="3"/>
  <c r="E65" i="3"/>
  <c r="D65" i="3"/>
  <c r="C65" i="3"/>
  <c r="B65" i="3"/>
  <c r="K64" i="3"/>
  <c r="J64" i="3"/>
  <c r="I64" i="3"/>
  <c r="H64" i="3"/>
  <c r="G64" i="3"/>
  <c r="F64" i="3"/>
  <c r="E64" i="3"/>
  <c r="D64" i="3"/>
  <c r="C64" i="3"/>
  <c r="B64" i="3"/>
  <c r="K63" i="3"/>
  <c r="J63" i="3"/>
  <c r="I63" i="3"/>
  <c r="H63" i="3"/>
  <c r="G63" i="3"/>
  <c r="F63" i="3"/>
  <c r="E63" i="3"/>
  <c r="D63" i="3"/>
  <c r="C63" i="3"/>
  <c r="B63" i="3"/>
  <c r="K62" i="3"/>
  <c r="J62" i="3"/>
  <c r="I62" i="3"/>
  <c r="H62" i="3"/>
  <c r="G62" i="3"/>
  <c r="F62" i="3"/>
  <c r="E62" i="3"/>
  <c r="D62" i="3"/>
  <c r="C62" i="3"/>
  <c r="B62" i="3"/>
  <c r="K61" i="3"/>
  <c r="J61" i="3"/>
  <c r="I61" i="3"/>
  <c r="H61" i="3"/>
  <c r="G61" i="3"/>
  <c r="F61" i="3"/>
  <c r="E61" i="3"/>
  <c r="D61" i="3"/>
  <c r="C61" i="3"/>
  <c r="B61" i="3"/>
  <c r="K60" i="3"/>
  <c r="J60" i="3"/>
  <c r="I60" i="3"/>
  <c r="H60" i="3"/>
  <c r="G60" i="3"/>
  <c r="F60" i="3"/>
  <c r="E60" i="3"/>
  <c r="D60" i="3"/>
  <c r="C60" i="3"/>
  <c r="B60" i="3"/>
  <c r="K59" i="3"/>
  <c r="J59" i="3"/>
  <c r="I59" i="3"/>
  <c r="H59" i="3"/>
  <c r="G59" i="3"/>
  <c r="F59" i="3"/>
  <c r="E59" i="3"/>
  <c r="D59" i="3"/>
  <c r="C59" i="3"/>
  <c r="B59" i="3"/>
  <c r="K58" i="3"/>
  <c r="J58" i="3"/>
  <c r="I58" i="3"/>
  <c r="H58" i="3"/>
  <c r="G58" i="3"/>
  <c r="F58" i="3"/>
  <c r="E58" i="3"/>
  <c r="D58" i="3"/>
  <c r="C58" i="3"/>
  <c r="B58" i="3"/>
  <c r="K57" i="3"/>
  <c r="J57" i="3"/>
  <c r="I57" i="3"/>
  <c r="H57" i="3"/>
  <c r="G57" i="3"/>
  <c r="F57" i="3"/>
  <c r="E57" i="3"/>
  <c r="D57" i="3"/>
  <c r="C57" i="3"/>
  <c r="B57" i="3"/>
  <c r="K56" i="3"/>
  <c r="J56" i="3"/>
  <c r="I56" i="3"/>
  <c r="H56" i="3"/>
  <c r="G56" i="3"/>
  <c r="F56" i="3"/>
  <c r="E56" i="3"/>
  <c r="D56" i="3"/>
  <c r="C56" i="3"/>
  <c r="B56" i="3"/>
  <c r="K55" i="3"/>
  <c r="J55" i="3"/>
  <c r="I55" i="3"/>
  <c r="H55" i="3"/>
  <c r="G55" i="3"/>
  <c r="F55" i="3"/>
  <c r="E55" i="3"/>
  <c r="D55" i="3"/>
  <c r="C55" i="3"/>
  <c r="B55" i="3"/>
  <c r="K54" i="3"/>
  <c r="J54" i="3"/>
  <c r="I54" i="3"/>
  <c r="H54" i="3"/>
  <c r="G54" i="3"/>
  <c r="F54" i="3"/>
  <c r="E54" i="3"/>
  <c r="D54" i="3"/>
  <c r="C54" i="3"/>
  <c r="B54" i="3"/>
  <c r="K53" i="3"/>
  <c r="J53" i="3"/>
  <c r="I53" i="3"/>
  <c r="H53" i="3"/>
  <c r="G53" i="3"/>
  <c r="F53" i="3"/>
  <c r="E53" i="3"/>
  <c r="D53" i="3"/>
  <c r="C53" i="3"/>
  <c r="B53" i="3"/>
  <c r="K52" i="3"/>
  <c r="J52" i="3"/>
  <c r="I52" i="3"/>
  <c r="H52" i="3"/>
  <c r="G52" i="3"/>
  <c r="F52" i="3"/>
  <c r="E52" i="3"/>
  <c r="D52" i="3"/>
  <c r="C52" i="3"/>
  <c r="B52" i="3"/>
  <c r="K51" i="3"/>
  <c r="J51" i="3"/>
  <c r="I51" i="3"/>
  <c r="H51" i="3"/>
  <c r="G51" i="3"/>
  <c r="F51" i="3"/>
  <c r="E51" i="3"/>
  <c r="D51" i="3"/>
  <c r="C51" i="3"/>
  <c r="B51" i="3"/>
  <c r="K50" i="3"/>
  <c r="J50" i="3"/>
  <c r="I50" i="3"/>
  <c r="H50" i="3"/>
  <c r="G50" i="3"/>
  <c r="F50" i="3"/>
  <c r="E50" i="3"/>
  <c r="D50" i="3"/>
  <c r="C50" i="3"/>
  <c r="B50" i="3"/>
  <c r="K49" i="3"/>
  <c r="J49" i="3"/>
  <c r="I49" i="3"/>
  <c r="H49" i="3"/>
  <c r="G49" i="3"/>
  <c r="F49" i="3"/>
  <c r="E49" i="3"/>
  <c r="D49" i="3"/>
  <c r="C49" i="3"/>
  <c r="B49" i="3"/>
  <c r="K48" i="3"/>
  <c r="J48" i="3"/>
  <c r="I48" i="3"/>
  <c r="H48" i="3"/>
  <c r="G48" i="3"/>
  <c r="F48" i="3"/>
  <c r="E48" i="3"/>
  <c r="D48" i="3"/>
  <c r="C48" i="3"/>
  <c r="B48" i="3"/>
  <c r="K47" i="3"/>
  <c r="J47" i="3"/>
  <c r="I47" i="3"/>
  <c r="H47" i="3"/>
  <c r="G47" i="3"/>
  <c r="F47" i="3"/>
  <c r="E47" i="3"/>
  <c r="D47" i="3"/>
  <c r="C47" i="3"/>
  <c r="B47" i="3"/>
  <c r="K46" i="3"/>
  <c r="J46" i="3"/>
  <c r="I46" i="3"/>
  <c r="H46" i="3"/>
  <c r="G46" i="3"/>
  <c r="F46" i="3"/>
  <c r="E46" i="3"/>
  <c r="D46" i="3"/>
  <c r="C46" i="3"/>
  <c r="B46" i="3"/>
  <c r="K45" i="3"/>
  <c r="J45" i="3"/>
  <c r="I45" i="3"/>
  <c r="H45" i="3"/>
  <c r="G45" i="3"/>
  <c r="F45" i="3"/>
  <c r="E45" i="3"/>
  <c r="D45" i="3"/>
  <c r="C45" i="3"/>
  <c r="B45" i="3"/>
  <c r="K44" i="3"/>
  <c r="J44" i="3"/>
  <c r="I44" i="3"/>
  <c r="H44" i="3"/>
  <c r="G44" i="3"/>
  <c r="F44" i="3"/>
  <c r="E44" i="3"/>
  <c r="D44" i="3"/>
  <c r="C44" i="3"/>
  <c r="B44" i="3"/>
  <c r="K43" i="3"/>
  <c r="J43" i="3"/>
  <c r="I43" i="3"/>
  <c r="H43" i="3"/>
  <c r="G43" i="3"/>
  <c r="F43" i="3"/>
  <c r="E43" i="3"/>
  <c r="D43" i="3"/>
  <c r="C43" i="3"/>
  <c r="B43" i="3"/>
  <c r="K42" i="3"/>
  <c r="J42" i="3"/>
  <c r="I42" i="3"/>
  <c r="H42" i="3"/>
  <c r="G42" i="3"/>
  <c r="F42" i="3"/>
  <c r="E42" i="3"/>
  <c r="D42" i="3"/>
  <c r="C42" i="3"/>
  <c r="B42" i="3"/>
  <c r="K41" i="3"/>
  <c r="J41" i="3"/>
  <c r="I41" i="3"/>
  <c r="H41" i="3"/>
  <c r="G41" i="3"/>
  <c r="F41" i="3"/>
  <c r="E41" i="3"/>
  <c r="D41" i="3"/>
  <c r="C41" i="3"/>
  <c r="B41" i="3"/>
  <c r="K40" i="3"/>
  <c r="J40" i="3"/>
  <c r="I40" i="3"/>
  <c r="H40" i="3"/>
  <c r="G40" i="3"/>
  <c r="F40" i="3"/>
  <c r="E40" i="3"/>
  <c r="D40" i="3"/>
  <c r="C40" i="3"/>
  <c r="B40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7" i="3"/>
  <c r="J37" i="3"/>
  <c r="I37" i="3"/>
  <c r="H37" i="3"/>
  <c r="G37" i="3"/>
  <c r="F37" i="3"/>
  <c r="E37" i="3"/>
  <c r="D37" i="3"/>
  <c r="C37" i="3"/>
  <c r="B37" i="3"/>
  <c r="K36" i="3"/>
  <c r="J36" i="3"/>
  <c r="I36" i="3"/>
  <c r="H36" i="3"/>
  <c r="G36" i="3"/>
  <c r="F36" i="3"/>
  <c r="E36" i="3"/>
  <c r="D36" i="3"/>
  <c r="C36" i="3"/>
  <c r="B36" i="3"/>
  <c r="K35" i="3"/>
  <c r="J35" i="3"/>
  <c r="I35" i="3"/>
  <c r="H35" i="3"/>
  <c r="G35" i="3"/>
  <c r="F35" i="3"/>
  <c r="E35" i="3"/>
  <c r="D35" i="3"/>
  <c r="C35" i="3"/>
  <c r="B35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32" i="3"/>
  <c r="J32" i="3"/>
  <c r="I32" i="3"/>
  <c r="H32" i="3"/>
  <c r="G32" i="3"/>
  <c r="F32" i="3"/>
  <c r="E32" i="3"/>
  <c r="D32" i="3"/>
  <c r="C32" i="3"/>
  <c r="B32" i="3"/>
  <c r="K31" i="3"/>
  <c r="J31" i="3"/>
  <c r="I31" i="3"/>
  <c r="H31" i="3"/>
  <c r="G31" i="3"/>
  <c r="F31" i="3"/>
  <c r="E31" i="3"/>
  <c r="D31" i="3"/>
  <c r="C31" i="3"/>
  <c r="B31" i="3"/>
  <c r="K30" i="3"/>
  <c r="J30" i="3"/>
  <c r="I30" i="3"/>
  <c r="H30" i="3"/>
  <c r="G30" i="3"/>
  <c r="F30" i="3"/>
  <c r="E30" i="3"/>
  <c r="D30" i="3"/>
  <c r="C30" i="3"/>
  <c r="B30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7" i="3"/>
  <c r="J27" i="3"/>
  <c r="I27" i="3"/>
  <c r="H27" i="3"/>
  <c r="G27" i="3"/>
  <c r="F27" i="3"/>
  <c r="E27" i="3"/>
  <c r="D27" i="3"/>
  <c r="C27" i="3"/>
  <c r="B27" i="3"/>
  <c r="K26" i="3"/>
  <c r="J26" i="3"/>
  <c r="I26" i="3"/>
  <c r="H26" i="3"/>
  <c r="G26" i="3"/>
  <c r="F26" i="3"/>
  <c r="E26" i="3"/>
  <c r="D26" i="3"/>
  <c r="C26" i="3"/>
  <c r="B26" i="3"/>
  <c r="K25" i="3"/>
  <c r="J25" i="3"/>
  <c r="I25" i="3"/>
  <c r="H25" i="3"/>
  <c r="G25" i="3"/>
  <c r="F25" i="3"/>
  <c r="E25" i="3"/>
  <c r="D25" i="3"/>
  <c r="C25" i="3"/>
  <c r="B25" i="3"/>
  <c r="K24" i="3"/>
  <c r="J24" i="3"/>
  <c r="I24" i="3"/>
  <c r="H24" i="3"/>
  <c r="G24" i="3"/>
  <c r="F24" i="3"/>
  <c r="E24" i="3"/>
  <c r="D24" i="3"/>
  <c r="C24" i="3"/>
  <c r="B24" i="3"/>
  <c r="K23" i="3"/>
  <c r="J23" i="3"/>
  <c r="I23" i="3"/>
  <c r="H23" i="3"/>
  <c r="G23" i="3"/>
  <c r="F23" i="3"/>
  <c r="E23" i="3"/>
  <c r="D23" i="3"/>
  <c r="C23" i="3"/>
  <c r="B23" i="3"/>
  <c r="K22" i="3"/>
  <c r="J22" i="3"/>
  <c r="I22" i="3"/>
  <c r="H22" i="3"/>
  <c r="G22" i="3"/>
  <c r="F22" i="3"/>
  <c r="E22" i="3"/>
  <c r="D22" i="3"/>
  <c r="C22" i="3"/>
  <c r="B22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9" i="3"/>
  <c r="J19" i="3"/>
  <c r="I19" i="3"/>
  <c r="H19" i="3"/>
  <c r="G19" i="3"/>
  <c r="F19" i="3"/>
  <c r="E19" i="3"/>
  <c r="D19" i="3"/>
  <c r="C19" i="3"/>
  <c r="B19" i="3"/>
  <c r="K18" i="3"/>
  <c r="J18" i="3"/>
  <c r="I18" i="3"/>
  <c r="H18" i="3"/>
  <c r="G18" i="3"/>
  <c r="F18" i="3"/>
  <c r="E18" i="3"/>
  <c r="D18" i="3"/>
  <c r="C18" i="3"/>
  <c r="B18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F15" i="3"/>
  <c r="E15" i="3"/>
  <c r="D15" i="3"/>
  <c r="C15" i="3"/>
  <c r="B15" i="3"/>
  <c r="K14" i="3"/>
  <c r="J14" i="3"/>
  <c r="I14" i="3"/>
  <c r="H14" i="3"/>
  <c r="G14" i="3"/>
  <c r="F14" i="3"/>
  <c r="E14" i="3"/>
  <c r="D14" i="3"/>
  <c r="C14" i="3"/>
  <c r="B14" i="3"/>
  <c r="K13" i="3"/>
  <c r="J13" i="3"/>
  <c r="I13" i="3"/>
  <c r="H13" i="3"/>
  <c r="G13" i="3"/>
  <c r="F13" i="3"/>
  <c r="E13" i="3"/>
  <c r="D13" i="3"/>
  <c r="C13" i="3"/>
  <c r="B13" i="3"/>
  <c r="K12" i="3"/>
  <c r="J12" i="3"/>
  <c r="I12" i="3"/>
  <c r="H12" i="3"/>
  <c r="G12" i="3"/>
  <c r="F12" i="3"/>
  <c r="E12" i="3"/>
  <c r="D12" i="3"/>
  <c r="C12" i="3"/>
  <c r="B12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9" i="3"/>
  <c r="J9" i="3"/>
  <c r="I9" i="3"/>
  <c r="H9" i="3"/>
  <c r="G9" i="3"/>
  <c r="F9" i="3"/>
  <c r="E9" i="3"/>
  <c r="D9" i="3"/>
  <c r="C9" i="3"/>
  <c r="B9" i="3"/>
  <c r="K8" i="3"/>
  <c r="J8" i="3"/>
  <c r="I8" i="3"/>
  <c r="H8" i="3"/>
  <c r="G8" i="3"/>
  <c r="F8" i="3"/>
  <c r="E8" i="3"/>
  <c r="D8" i="3"/>
  <c r="C8" i="3"/>
  <c r="B8" i="3"/>
  <c r="K7" i="3"/>
  <c r="J7" i="3"/>
  <c r="I7" i="3"/>
  <c r="H7" i="3"/>
  <c r="G7" i="3"/>
  <c r="F7" i="3"/>
  <c r="E7" i="3"/>
  <c r="D7" i="3"/>
  <c r="C7" i="3"/>
  <c r="B7" i="3"/>
  <c r="K6" i="3"/>
  <c r="J6" i="3"/>
  <c r="I6" i="3"/>
  <c r="H6" i="3"/>
  <c r="G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K4" i="3"/>
  <c r="J4" i="3"/>
  <c r="I4" i="3"/>
  <c r="H4" i="3"/>
  <c r="G4" i="3"/>
  <c r="F4" i="3"/>
  <c r="E4" i="3"/>
  <c r="D4" i="3"/>
  <c r="C4" i="3"/>
  <c r="B4" i="3"/>
  <c r="D14" i="2"/>
  <c r="D17" i="2"/>
  <c r="D13" i="2"/>
  <c r="D10" i="2"/>
  <c r="D16" i="2"/>
  <c r="D12" i="2"/>
  <c r="D19" i="2"/>
  <c r="D15" i="2"/>
  <c r="D11" i="2"/>
  <c r="D18" i="2"/>
  <c r="B18" i="2"/>
  <c r="B17" i="2"/>
  <c r="B16" i="2"/>
  <c r="B15" i="2"/>
  <c r="B14" i="2"/>
  <c r="B13" i="2"/>
  <c r="B12" i="2"/>
  <c r="B11" i="2"/>
  <c r="B10" i="2"/>
  <c r="C10" i="2"/>
  <c r="D5" i="2"/>
  <c r="E5" i="2"/>
  <c r="G5" i="2"/>
  <c r="C4" i="2"/>
  <c r="E4" i="2"/>
  <c r="G4" i="2"/>
  <c r="C13" i="2"/>
  <c r="C17" i="2"/>
  <c r="C11" i="2"/>
  <c r="C14" i="2"/>
  <c r="C18" i="2"/>
  <c r="C12" i="2"/>
  <c r="E10" i="2"/>
  <c r="C16" i="2"/>
  <c r="C19" i="2"/>
  <c r="C15" i="2"/>
  <c r="D20" i="2"/>
  <c r="G10" i="2"/>
  <c r="C20" i="2"/>
  <c r="Y5" i="3"/>
  <c r="Y6" i="3"/>
  <c r="Y7" i="3"/>
  <c r="Y8" i="3"/>
  <c r="Z8" i="3"/>
  <c r="AA8" i="3"/>
  <c r="Y9" i="3"/>
  <c r="Y10" i="3"/>
  <c r="Y11" i="3"/>
  <c r="Y12" i="3"/>
  <c r="Z12" i="3"/>
  <c r="AA12" i="3"/>
  <c r="Y13" i="3"/>
  <c r="Y14" i="3"/>
  <c r="Y15" i="3"/>
  <c r="Y16" i="3"/>
  <c r="Z16" i="3"/>
  <c r="AA16" i="3"/>
  <c r="Y17" i="3"/>
  <c r="Y18" i="3"/>
  <c r="Y19" i="3"/>
  <c r="Y20" i="3"/>
  <c r="Z20" i="3"/>
  <c r="AA20" i="3"/>
  <c r="Y21" i="3"/>
  <c r="Y22" i="3"/>
  <c r="Y23" i="3"/>
  <c r="Y24" i="3"/>
  <c r="Z24" i="3"/>
  <c r="AA24" i="3"/>
  <c r="Y25" i="3"/>
  <c r="Y26" i="3"/>
  <c r="Y27" i="3"/>
  <c r="Y28" i="3"/>
  <c r="Z28" i="3"/>
  <c r="AA28" i="3"/>
  <c r="Y29" i="3"/>
  <c r="Y30" i="3"/>
  <c r="Y31" i="3"/>
  <c r="Y32" i="3"/>
  <c r="Z32" i="3"/>
  <c r="AA32" i="3"/>
  <c r="Y33" i="3"/>
  <c r="Y34" i="3"/>
  <c r="Y35" i="3"/>
  <c r="Y36" i="3"/>
  <c r="Z36" i="3"/>
  <c r="AA36" i="3"/>
  <c r="Y37" i="3"/>
  <c r="Y38" i="3"/>
  <c r="Y39" i="3"/>
  <c r="Y40" i="3"/>
  <c r="Z40" i="3"/>
  <c r="AA40" i="3"/>
  <c r="Y41" i="3"/>
  <c r="Y42" i="3"/>
  <c r="Y43" i="3"/>
  <c r="Y44" i="3"/>
  <c r="Z44" i="3"/>
  <c r="AA44" i="3"/>
  <c r="Y45" i="3"/>
  <c r="Y46" i="3"/>
  <c r="Y47" i="3"/>
  <c r="Y48" i="3"/>
  <c r="Z48" i="3"/>
  <c r="AA48" i="3"/>
  <c r="Y49" i="3"/>
  <c r="Y50" i="3"/>
  <c r="Y51" i="3"/>
  <c r="Y52" i="3"/>
  <c r="Z52" i="3"/>
  <c r="AA52" i="3"/>
  <c r="Y53" i="3"/>
  <c r="Y54" i="3"/>
  <c r="Y55" i="3"/>
  <c r="Y56" i="3"/>
  <c r="Z56" i="3"/>
  <c r="AA56" i="3"/>
  <c r="Y57" i="3"/>
  <c r="Y58" i="3"/>
  <c r="Y59" i="3"/>
  <c r="Y60" i="3"/>
  <c r="Z60" i="3"/>
  <c r="AA60" i="3"/>
  <c r="Y61" i="3"/>
  <c r="Y62" i="3"/>
  <c r="Y63" i="3"/>
  <c r="Y64" i="3"/>
  <c r="Z64" i="3"/>
  <c r="AA64" i="3"/>
  <c r="Y65" i="3"/>
  <c r="Y66" i="3"/>
  <c r="Y67" i="3"/>
  <c r="Y68" i="3"/>
  <c r="Z68" i="3"/>
  <c r="AA68" i="3"/>
  <c r="Y69" i="3"/>
  <c r="Y70" i="3"/>
  <c r="Y71" i="3"/>
  <c r="Y72" i="3"/>
  <c r="Z72" i="3"/>
  <c r="AA72" i="3"/>
  <c r="Y73" i="3"/>
  <c r="Y74" i="3"/>
  <c r="Y75" i="3"/>
  <c r="Y76" i="3"/>
  <c r="Z76" i="3"/>
  <c r="AA76" i="3"/>
  <c r="Y77" i="3"/>
  <c r="Y78" i="3"/>
  <c r="Z78" i="3"/>
  <c r="AA78" i="3"/>
  <c r="Y79" i="3"/>
  <c r="Y80" i="3"/>
  <c r="Z80" i="3"/>
  <c r="AA80" i="3"/>
  <c r="Y81" i="3"/>
  <c r="Y82" i="3"/>
  <c r="Y83" i="3"/>
  <c r="Y84" i="3"/>
  <c r="Z84" i="3"/>
  <c r="AA84" i="3"/>
  <c r="Y85" i="3"/>
  <c r="Y86" i="3"/>
  <c r="Z86" i="3"/>
  <c r="AA86" i="3"/>
  <c r="Y87" i="3"/>
  <c r="Y88" i="3"/>
  <c r="Z88" i="3"/>
  <c r="AA88" i="3"/>
  <c r="Y89" i="3"/>
  <c r="Y90" i="3"/>
  <c r="Y91" i="3"/>
  <c r="Y92" i="3"/>
  <c r="Z92" i="3"/>
  <c r="AA92" i="3"/>
  <c r="Y93" i="3"/>
  <c r="Y94" i="3"/>
  <c r="Z94" i="3"/>
  <c r="AA94" i="3"/>
  <c r="Y95" i="3"/>
  <c r="Y96" i="3"/>
  <c r="Z96" i="3"/>
  <c r="Y97" i="3"/>
  <c r="Y98" i="3"/>
  <c r="Y99" i="3"/>
  <c r="Y100" i="3"/>
  <c r="Z100" i="3"/>
  <c r="Y101" i="3"/>
  <c r="Y102" i="3"/>
  <c r="Z102" i="3"/>
  <c r="Y103" i="3"/>
  <c r="Y4" i="3"/>
  <c r="Z4" i="3"/>
  <c r="AA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Z103" i="3"/>
  <c r="AA103" i="3"/>
  <c r="Z101" i="3"/>
  <c r="AA101" i="3"/>
  <c r="Z99" i="3"/>
  <c r="AA99" i="3"/>
  <c r="Z98" i="3"/>
  <c r="Z97" i="3"/>
  <c r="AA97" i="3"/>
  <c r="Z95" i="3"/>
  <c r="AA95" i="3"/>
  <c r="Z93" i="3"/>
  <c r="AA93" i="3"/>
  <c r="Z91" i="3"/>
  <c r="AA91" i="3"/>
  <c r="Z90" i="3"/>
  <c r="AA90" i="3"/>
  <c r="Z89" i="3"/>
  <c r="AA89" i="3"/>
  <c r="Z87" i="3"/>
  <c r="AA87" i="3"/>
  <c r="Z85" i="3"/>
  <c r="AA85" i="3"/>
  <c r="Z83" i="3"/>
  <c r="AA83" i="3"/>
  <c r="Z82" i="3"/>
  <c r="AA82" i="3"/>
  <c r="Z81" i="3"/>
  <c r="AA81" i="3"/>
  <c r="Z79" i="3"/>
  <c r="AA79" i="3"/>
  <c r="Z77" i="3"/>
  <c r="AA77" i="3"/>
  <c r="Z75" i="3"/>
  <c r="AA75" i="3"/>
  <c r="Z74" i="3"/>
  <c r="AA74" i="3"/>
  <c r="Z73" i="3"/>
  <c r="AA73" i="3"/>
  <c r="Z71" i="3"/>
  <c r="AA71" i="3"/>
  <c r="Z70" i="3"/>
  <c r="AA70" i="3"/>
  <c r="Z69" i="3"/>
  <c r="AA69" i="3"/>
  <c r="Z67" i="3"/>
  <c r="AA67" i="3"/>
  <c r="Z66" i="3"/>
  <c r="AA66" i="3"/>
  <c r="Z65" i="3"/>
  <c r="AA65" i="3"/>
  <c r="AB65" i="3"/>
  <c r="AC65" i="3"/>
  <c r="AD65" i="3"/>
  <c r="AE65" i="3"/>
  <c r="AF65" i="3"/>
  <c r="AG65" i="3"/>
  <c r="AH65" i="3"/>
  <c r="AI65" i="3"/>
  <c r="Z63" i="3"/>
  <c r="AA63" i="3"/>
  <c r="AB63" i="3"/>
  <c r="AC63" i="3"/>
  <c r="AD63" i="3"/>
  <c r="AE63" i="3"/>
  <c r="AF63" i="3"/>
  <c r="AG63" i="3"/>
  <c r="AH63" i="3"/>
  <c r="AI63" i="3"/>
  <c r="Z62" i="3"/>
  <c r="AA62" i="3"/>
  <c r="Z61" i="3"/>
  <c r="AA61" i="3"/>
  <c r="AB61" i="3"/>
  <c r="AC61" i="3"/>
  <c r="AD61" i="3"/>
  <c r="AE61" i="3"/>
  <c r="AF61" i="3"/>
  <c r="AG61" i="3"/>
  <c r="AH61" i="3"/>
  <c r="AI61" i="3"/>
  <c r="Z59" i="3"/>
  <c r="AA59" i="3"/>
  <c r="AB59" i="3"/>
  <c r="AC59" i="3"/>
  <c r="AD59" i="3"/>
  <c r="AE59" i="3"/>
  <c r="AF59" i="3"/>
  <c r="AG59" i="3"/>
  <c r="AH59" i="3"/>
  <c r="AI59" i="3"/>
  <c r="Z58" i="3"/>
  <c r="AA58" i="3"/>
  <c r="Z57" i="3"/>
  <c r="AA57" i="3"/>
  <c r="AB57" i="3"/>
  <c r="AC57" i="3"/>
  <c r="AD57" i="3"/>
  <c r="AE57" i="3"/>
  <c r="AF57" i="3"/>
  <c r="AG57" i="3"/>
  <c r="AH57" i="3"/>
  <c r="AI57" i="3"/>
  <c r="Z55" i="3"/>
  <c r="AA55" i="3"/>
  <c r="AB55" i="3"/>
  <c r="AC55" i="3"/>
  <c r="AD55" i="3"/>
  <c r="AE55" i="3"/>
  <c r="AF55" i="3"/>
  <c r="AG55" i="3"/>
  <c r="AH55" i="3"/>
  <c r="AI55" i="3"/>
  <c r="Z54" i="3"/>
  <c r="AA54" i="3"/>
  <c r="Z53" i="3"/>
  <c r="AA53" i="3"/>
  <c r="AB53" i="3"/>
  <c r="AC53" i="3"/>
  <c r="AD53" i="3"/>
  <c r="AE53" i="3"/>
  <c r="AF53" i="3"/>
  <c r="AG53" i="3"/>
  <c r="AH53" i="3"/>
  <c r="AI53" i="3"/>
  <c r="Z51" i="3"/>
  <c r="AA51" i="3"/>
  <c r="AB51" i="3"/>
  <c r="AC51" i="3"/>
  <c r="AD51" i="3"/>
  <c r="AE51" i="3"/>
  <c r="AF51" i="3"/>
  <c r="AG51" i="3"/>
  <c r="AH51" i="3"/>
  <c r="AI51" i="3"/>
  <c r="Z50" i="3"/>
  <c r="AA50" i="3"/>
  <c r="Z49" i="3"/>
  <c r="AA49" i="3"/>
  <c r="AB49" i="3"/>
  <c r="AC49" i="3"/>
  <c r="AD49" i="3"/>
  <c r="AE49" i="3"/>
  <c r="AF49" i="3"/>
  <c r="AG49" i="3"/>
  <c r="AH49" i="3"/>
  <c r="AI49" i="3"/>
  <c r="Z47" i="3"/>
  <c r="AA47" i="3"/>
  <c r="AB47" i="3"/>
  <c r="AC47" i="3"/>
  <c r="AD47" i="3"/>
  <c r="AE47" i="3"/>
  <c r="AF47" i="3"/>
  <c r="AG47" i="3"/>
  <c r="AH47" i="3"/>
  <c r="AI47" i="3"/>
  <c r="Z46" i="3"/>
  <c r="AA46" i="3"/>
  <c r="Z45" i="3"/>
  <c r="AA45" i="3"/>
  <c r="AB45" i="3"/>
  <c r="AC45" i="3"/>
  <c r="AD45" i="3"/>
  <c r="AE45" i="3"/>
  <c r="AF45" i="3"/>
  <c r="AG45" i="3"/>
  <c r="AH45" i="3"/>
  <c r="AI45" i="3"/>
  <c r="Z43" i="3"/>
  <c r="AA43" i="3"/>
  <c r="AB43" i="3"/>
  <c r="AC43" i="3"/>
  <c r="AD43" i="3"/>
  <c r="AE43" i="3"/>
  <c r="AF43" i="3"/>
  <c r="AG43" i="3"/>
  <c r="AH43" i="3"/>
  <c r="AI43" i="3"/>
  <c r="Z42" i="3"/>
  <c r="AA42" i="3"/>
  <c r="Z41" i="3"/>
  <c r="AA41" i="3"/>
  <c r="AB41" i="3"/>
  <c r="AC41" i="3"/>
  <c r="AD41" i="3"/>
  <c r="AE41" i="3"/>
  <c r="AF41" i="3"/>
  <c r="AG41" i="3"/>
  <c r="AH41" i="3"/>
  <c r="AI41" i="3"/>
  <c r="Z39" i="3"/>
  <c r="AA39" i="3"/>
  <c r="AB39" i="3"/>
  <c r="AC39" i="3"/>
  <c r="AD39" i="3"/>
  <c r="AE39" i="3"/>
  <c r="AF39" i="3"/>
  <c r="AG39" i="3"/>
  <c r="AH39" i="3"/>
  <c r="AI39" i="3"/>
  <c r="Z38" i="3"/>
  <c r="AA38" i="3"/>
  <c r="Z37" i="3"/>
  <c r="AA37" i="3"/>
  <c r="AB37" i="3"/>
  <c r="AC37" i="3"/>
  <c r="AD37" i="3"/>
  <c r="AE37" i="3"/>
  <c r="AF37" i="3"/>
  <c r="AG37" i="3"/>
  <c r="AH37" i="3"/>
  <c r="AI37" i="3"/>
  <c r="Z35" i="3"/>
  <c r="AA35" i="3"/>
  <c r="AB35" i="3"/>
  <c r="AC35" i="3"/>
  <c r="AD35" i="3"/>
  <c r="AE35" i="3"/>
  <c r="AF35" i="3"/>
  <c r="AG35" i="3"/>
  <c r="AH35" i="3"/>
  <c r="AI35" i="3"/>
  <c r="Z34" i="3"/>
  <c r="AA34" i="3"/>
  <c r="Z33" i="3"/>
  <c r="AA33" i="3"/>
  <c r="AB33" i="3"/>
  <c r="AC33" i="3"/>
  <c r="AD33" i="3"/>
  <c r="AE33" i="3"/>
  <c r="AF33" i="3"/>
  <c r="AG33" i="3"/>
  <c r="AH33" i="3"/>
  <c r="AI33" i="3"/>
  <c r="Z31" i="3"/>
  <c r="AA31" i="3"/>
  <c r="AB31" i="3"/>
  <c r="AC31" i="3"/>
  <c r="AD31" i="3"/>
  <c r="AE31" i="3"/>
  <c r="AF31" i="3"/>
  <c r="AG31" i="3"/>
  <c r="AH31" i="3"/>
  <c r="AI31" i="3"/>
  <c r="Z30" i="3"/>
  <c r="AA30" i="3"/>
  <c r="Z29" i="3"/>
  <c r="AA29" i="3"/>
  <c r="AB29" i="3"/>
  <c r="AC29" i="3"/>
  <c r="AD29" i="3"/>
  <c r="AE29" i="3"/>
  <c r="AF29" i="3"/>
  <c r="AG29" i="3"/>
  <c r="AH29" i="3"/>
  <c r="AI29" i="3"/>
  <c r="Z27" i="3"/>
  <c r="AA27" i="3"/>
  <c r="AB27" i="3"/>
  <c r="AC27" i="3"/>
  <c r="AD27" i="3"/>
  <c r="AE27" i="3"/>
  <c r="AF27" i="3"/>
  <c r="AG27" i="3"/>
  <c r="AH27" i="3"/>
  <c r="AI27" i="3"/>
  <c r="Z26" i="3"/>
  <c r="AA26" i="3"/>
  <c r="Z25" i="3"/>
  <c r="AA25" i="3"/>
  <c r="AB25" i="3"/>
  <c r="AC25" i="3"/>
  <c r="AD25" i="3"/>
  <c r="AE25" i="3"/>
  <c r="AF25" i="3"/>
  <c r="AG25" i="3"/>
  <c r="AH25" i="3"/>
  <c r="AI25" i="3"/>
  <c r="Z23" i="3"/>
  <c r="AA23" i="3"/>
  <c r="AB23" i="3"/>
  <c r="AC23" i="3"/>
  <c r="AD23" i="3"/>
  <c r="AE23" i="3"/>
  <c r="AF23" i="3"/>
  <c r="AG23" i="3"/>
  <c r="AH23" i="3"/>
  <c r="AI23" i="3"/>
  <c r="Z22" i="3"/>
  <c r="AA22" i="3"/>
  <c r="Z21" i="3"/>
  <c r="AA21" i="3"/>
  <c r="AB21" i="3"/>
  <c r="AC21" i="3"/>
  <c r="AD21" i="3"/>
  <c r="AE21" i="3"/>
  <c r="AF21" i="3"/>
  <c r="AG21" i="3"/>
  <c r="AH21" i="3"/>
  <c r="AI21" i="3"/>
  <c r="Z19" i="3"/>
  <c r="AA19" i="3"/>
  <c r="AB19" i="3"/>
  <c r="AC19" i="3"/>
  <c r="AD19" i="3"/>
  <c r="AE19" i="3"/>
  <c r="AF19" i="3"/>
  <c r="AG19" i="3"/>
  <c r="AH19" i="3"/>
  <c r="AI19" i="3"/>
  <c r="Z18" i="3"/>
  <c r="AA18" i="3"/>
  <c r="Z17" i="3"/>
  <c r="AA17" i="3"/>
  <c r="AB17" i="3"/>
  <c r="AC17" i="3"/>
  <c r="AD17" i="3"/>
  <c r="AE17" i="3"/>
  <c r="AF17" i="3"/>
  <c r="AG17" i="3"/>
  <c r="AH17" i="3"/>
  <c r="AI17" i="3"/>
  <c r="Z15" i="3"/>
  <c r="AA15" i="3"/>
  <c r="AB15" i="3"/>
  <c r="AC15" i="3"/>
  <c r="AD15" i="3"/>
  <c r="AE15" i="3"/>
  <c r="AF15" i="3"/>
  <c r="AG15" i="3"/>
  <c r="AH15" i="3"/>
  <c r="AI15" i="3"/>
  <c r="Z14" i="3"/>
  <c r="AA14" i="3"/>
  <c r="Z13" i="3"/>
  <c r="AA13" i="3"/>
  <c r="AB13" i="3"/>
  <c r="AC13" i="3"/>
  <c r="AD13" i="3"/>
  <c r="AE13" i="3"/>
  <c r="AF13" i="3"/>
  <c r="Z11" i="3"/>
  <c r="AA11" i="3"/>
  <c r="AB11" i="3"/>
  <c r="AC11" i="3"/>
  <c r="AD11" i="3"/>
  <c r="AE11" i="3"/>
  <c r="AF11" i="3"/>
  <c r="AG11" i="3"/>
  <c r="AH11" i="3"/>
  <c r="AI11" i="3"/>
  <c r="Z10" i="3"/>
  <c r="AA10" i="3"/>
  <c r="Z9" i="3"/>
  <c r="AA9" i="3"/>
  <c r="AB9" i="3"/>
  <c r="AC9" i="3"/>
  <c r="AD9" i="3"/>
  <c r="AE9" i="3"/>
  <c r="AF9" i="3"/>
  <c r="AG9" i="3"/>
  <c r="AH9" i="3"/>
  <c r="AI9" i="3"/>
  <c r="Z7" i="3"/>
  <c r="AA7" i="3"/>
  <c r="AB7" i="3"/>
  <c r="AC7" i="3"/>
  <c r="AD7" i="3"/>
  <c r="AE7" i="3"/>
  <c r="AF7" i="3"/>
  <c r="AG7" i="3"/>
  <c r="AH7" i="3"/>
  <c r="AI7" i="3"/>
  <c r="Z6" i="3"/>
  <c r="AA6" i="3"/>
  <c r="Z5" i="3"/>
  <c r="AA5" i="3"/>
  <c r="AB5" i="3"/>
  <c r="AC5" i="3"/>
  <c r="AD5" i="3"/>
  <c r="AE5" i="3"/>
  <c r="AF5" i="3"/>
  <c r="AG5" i="3"/>
  <c r="AH5" i="3"/>
  <c r="AI5" i="3"/>
  <c r="M4" i="3"/>
  <c r="N4" i="3"/>
  <c r="AG13" i="3"/>
  <c r="AH13" i="3"/>
  <c r="AI13" i="3"/>
  <c r="AB67" i="3"/>
  <c r="AC67" i="3"/>
  <c r="AD67" i="3"/>
  <c r="AE67" i="3"/>
  <c r="AF67" i="3"/>
  <c r="AG67" i="3"/>
  <c r="AH67" i="3"/>
  <c r="AI67" i="3"/>
  <c r="AB69" i="3"/>
  <c r="AC69" i="3"/>
  <c r="AD69" i="3"/>
  <c r="AE69" i="3"/>
  <c r="AF69" i="3"/>
  <c r="AG69" i="3"/>
  <c r="AH69" i="3"/>
  <c r="AI69" i="3"/>
  <c r="AB71" i="3"/>
  <c r="AC71" i="3"/>
  <c r="AD71" i="3"/>
  <c r="AE71" i="3"/>
  <c r="AF71" i="3"/>
  <c r="AG71" i="3"/>
  <c r="AH71" i="3"/>
  <c r="AI71" i="3"/>
  <c r="AB73" i="3"/>
  <c r="AC73" i="3"/>
  <c r="AD73" i="3"/>
  <c r="AE73" i="3"/>
  <c r="AF73" i="3"/>
  <c r="AG73" i="3"/>
  <c r="AH73" i="3"/>
  <c r="AI73" i="3"/>
  <c r="AB75" i="3"/>
  <c r="AC75" i="3"/>
  <c r="AD75" i="3"/>
  <c r="AE75" i="3"/>
  <c r="AF75" i="3"/>
  <c r="AG75" i="3"/>
  <c r="AH75" i="3"/>
  <c r="AI75" i="3"/>
  <c r="AB77" i="3"/>
  <c r="AC77" i="3"/>
  <c r="AD77" i="3"/>
  <c r="AE77" i="3"/>
  <c r="AF77" i="3"/>
  <c r="AG77" i="3"/>
  <c r="AH77" i="3"/>
  <c r="AI77" i="3"/>
  <c r="AB79" i="3"/>
  <c r="AC79" i="3"/>
  <c r="AD79" i="3"/>
  <c r="AE79" i="3"/>
  <c r="AF79" i="3"/>
  <c r="AG79" i="3"/>
  <c r="AH79" i="3"/>
  <c r="AI79" i="3"/>
  <c r="AB81" i="3"/>
  <c r="AC81" i="3"/>
  <c r="AD81" i="3"/>
  <c r="AE81" i="3"/>
  <c r="AF81" i="3"/>
  <c r="AG81" i="3"/>
  <c r="AH81" i="3"/>
  <c r="AI81" i="3"/>
  <c r="AB83" i="3"/>
  <c r="AC83" i="3"/>
  <c r="AD83" i="3"/>
  <c r="AE83" i="3"/>
  <c r="AF83" i="3"/>
  <c r="AG83" i="3"/>
  <c r="AH83" i="3"/>
  <c r="AI83" i="3"/>
  <c r="AB85" i="3"/>
  <c r="AC85" i="3"/>
  <c r="AD85" i="3"/>
  <c r="AE85" i="3"/>
  <c r="AF85" i="3"/>
  <c r="AG85" i="3"/>
  <c r="AH85" i="3"/>
  <c r="AI85" i="3"/>
  <c r="AB87" i="3"/>
  <c r="AC87" i="3"/>
  <c r="AD87" i="3"/>
  <c r="AE87" i="3"/>
  <c r="AF87" i="3"/>
  <c r="AG87" i="3"/>
  <c r="AH87" i="3"/>
  <c r="AI87" i="3"/>
  <c r="AB89" i="3"/>
  <c r="AC89" i="3"/>
  <c r="AD89" i="3"/>
  <c r="AE89" i="3"/>
  <c r="AF89" i="3"/>
  <c r="AG89" i="3"/>
  <c r="AH89" i="3"/>
  <c r="AI89" i="3"/>
  <c r="AB91" i="3"/>
  <c r="AC91" i="3"/>
  <c r="AD91" i="3"/>
  <c r="AE91" i="3"/>
  <c r="AF91" i="3"/>
  <c r="AG91" i="3"/>
  <c r="AH91" i="3"/>
  <c r="AI91" i="3"/>
  <c r="AB93" i="3"/>
  <c r="AC93" i="3"/>
  <c r="AD93" i="3"/>
  <c r="AE93" i="3"/>
  <c r="AF93" i="3"/>
  <c r="AG93" i="3"/>
  <c r="AH93" i="3"/>
  <c r="AI93" i="3"/>
  <c r="AB95" i="3"/>
  <c r="AC95" i="3"/>
  <c r="AD95" i="3"/>
  <c r="AE95" i="3"/>
  <c r="AF95" i="3"/>
  <c r="AG95" i="3"/>
  <c r="AH95" i="3"/>
  <c r="AI95" i="3"/>
  <c r="AB97" i="3"/>
  <c r="AC97" i="3"/>
  <c r="AD97" i="3"/>
  <c r="AE97" i="3"/>
  <c r="AF97" i="3"/>
  <c r="AG97" i="3"/>
  <c r="AH97" i="3"/>
  <c r="AI97" i="3"/>
  <c r="AB99" i="3"/>
  <c r="AC99" i="3"/>
  <c r="AD99" i="3"/>
  <c r="AE99" i="3"/>
  <c r="AF99" i="3"/>
  <c r="AG99" i="3"/>
  <c r="AH99" i="3"/>
  <c r="AI99" i="3"/>
  <c r="AB101" i="3"/>
  <c r="AC101" i="3"/>
  <c r="AD101" i="3"/>
  <c r="AE101" i="3"/>
  <c r="AF101" i="3"/>
  <c r="AG101" i="3"/>
  <c r="AH101" i="3"/>
  <c r="AI101" i="3"/>
  <c r="AB103" i="3"/>
  <c r="AC103" i="3"/>
  <c r="AD103" i="3"/>
  <c r="AE103" i="3"/>
  <c r="AF103" i="3"/>
  <c r="AG103" i="3"/>
  <c r="AH103" i="3"/>
  <c r="AI103" i="3"/>
  <c r="AA96" i="3"/>
  <c r="AB96" i="3"/>
  <c r="AC96" i="3"/>
  <c r="AD96" i="3"/>
  <c r="AE96" i="3"/>
  <c r="AF96" i="3"/>
  <c r="AG96" i="3"/>
  <c r="AH96" i="3"/>
  <c r="AI96" i="3"/>
  <c r="AA98" i="3"/>
  <c r="AB98" i="3"/>
  <c r="AC98" i="3"/>
  <c r="AD98" i="3"/>
  <c r="AE98" i="3"/>
  <c r="AF98" i="3"/>
  <c r="AG98" i="3"/>
  <c r="AH98" i="3"/>
  <c r="AI98" i="3"/>
  <c r="AA100" i="3"/>
  <c r="AB100" i="3"/>
  <c r="AC100" i="3"/>
  <c r="AD100" i="3"/>
  <c r="AE100" i="3"/>
  <c r="AF100" i="3"/>
  <c r="AG100" i="3"/>
  <c r="AH100" i="3"/>
  <c r="AI100" i="3"/>
  <c r="AA102" i="3"/>
  <c r="AB102" i="3"/>
  <c r="AC102" i="3"/>
  <c r="AD102" i="3"/>
  <c r="AE102" i="3"/>
  <c r="AF102" i="3"/>
  <c r="AG102" i="3"/>
  <c r="AH102" i="3"/>
  <c r="AI102" i="3"/>
  <c r="AB4" i="3"/>
  <c r="AC4" i="3"/>
  <c r="AD4" i="3"/>
  <c r="AE4" i="3"/>
  <c r="AF4" i="3"/>
  <c r="AG4" i="3"/>
  <c r="AH4" i="3"/>
  <c r="AI4" i="3"/>
  <c r="AB8" i="3"/>
  <c r="AC8" i="3"/>
  <c r="AD8" i="3"/>
  <c r="AE8" i="3"/>
  <c r="AF8" i="3"/>
  <c r="AG8" i="3"/>
  <c r="AH8" i="3"/>
  <c r="AI8" i="3"/>
  <c r="AB12" i="3"/>
  <c r="AC12" i="3"/>
  <c r="AD12" i="3"/>
  <c r="AE12" i="3"/>
  <c r="AF12" i="3"/>
  <c r="AG12" i="3"/>
  <c r="AH12" i="3"/>
  <c r="AI12" i="3"/>
  <c r="AB16" i="3"/>
  <c r="AC16" i="3"/>
  <c r="AD16" i="3"/>
  <c r="AE16" i="3"/>
  <c r="AF16" i="3"/>
  <c r="AG16" i="3"/>
  <c r="AH16" i="3"/>
  <c r="AI16" i="3"/>
  <c r="AB18" i="3"/>
  <c r="AC18" i="3"/>
  <c r="AD18" i="3"/>
  <c r="AE18" i="3"/>
  <c r="AF18" i="3"/>
  <c r="AG18" i="3"/>
  <c r="AH18" i="3"/>
  <c r="AI18" i="3"/>
  <c r="AB22" i="3"/>
  <c r="AC22" i="3"/>
  <c r="AD22" i="3"/>
  <c r="AE22" i="3"/>
  <c r="AF22" i="3"/>
  <c r="AG22" i="3"/>
  <c r="AH22" i="3"/>
  <c r="AI22" i="3"/>
  <c r="AB26" i="3"/>
  <c r="AC26" i="3"/>
  <c r="AD26" i="3"/>
  <c r="AE26" i="3"/>
  <c r="AF26" i="3"/>
  <c r="AG26" i="3"/>
  <c r="AH26" i="3"/>
  <c r="AI26" i="3"/>
  <c r="AB30" i="3"/>
  <c r="AC30" i="3"/>
  <c r="AD30" i="3"/>
  <c r="AE30" i="3"/>
  <c r="AF30" i="3"/>
  <c r="AG30" i="3"/>
  <c r="AH30" i="3"/>
  <c r="AI30" i="3"/>
  <c r="AB34" i="3"/>
  <c r="AC34" i="3"/>
  <c r="AD34" i="3"/>
  <c r="AE34" i="3"/>
  <c r="AF34" i="3"/>
  <c r="AG34" i="3"/>
  <c r="AH34" i="3"/>
  <c r="AI34" i="3"/>
  <c r="AB36" i="3"/>
  <c r="AC36" i="3"/>
  <c r="AD36" i="3"/>
  <c r="AE36" i="3"/>
  <c r="AF36" i="3"/>
  <c r="AG36" i="3"/>
  <c r="AH36" i="3"/>
  <c r="AI36" i="3"/>
  <c r="AB38" i="3"/>
  <c r="AC38" i="3"/>
  <c r="AD38" i="3"/>
  <c r="AE38" i="3"/>
  <c r="AF38" i="3"/>
  <c r="AG38" i="3"/>
  <c r="AH38" i="3"/>
  <c r="AI38" i="3"/>
  <c r="AB40" i="3"/>
  <c r="AC40" i="3"/>
  <c r="AD40" i="3"/>
  <c r="AE40" i="3"/>
  <c r="AF40" i="3"/>
  <c r="AG40" i="3"/>
  <c r="AH40" i="3"/>
  <c r="AI40" i="3"/>
  <c r="AB42" i="3"/>
  <c r="AC42" i="3"/>
  <c r="AD42" i="3"/>
  <c r="AE42" i="3"/>
  <c r="AF42" i="3"/>
  <c r="AG42" i="3"/>
  <c r="AH42" i="3"/>
  <c r="AI42" i="3"/>
  <c r="AB44" i="3"/>
  <c r="AC44" i="3"/>
  <c r="AD44" i="3"/>
  <c r="AE44" i="3"/>
  <c r="AF44" i="3"/>
  <c r="AG44" i="3"/>
  <c r="AH44" i="3"/>
  <c r="AI44" i="3"/>
  <c r="AB46" i="3"/>
  <c r="AC46" i="3"/>
  <c r="AD46" i="3"/>
  <c r="AE46" i="3"/>
  <c r="AF46" i="3"/>
  <c r="AG46" i="3"/>
  <c r="AH46" i="3"/>
  <c r="AI46" i="3"/>
  <c r="AB48" i="3"/>
  <c r="AC48" i="3"/>
  <c r="AD48" i="3"/>
  <c r="AE48" i="3"/>
  <c r="AF48" i="3"/>
  <c r="AG48" i="3"/>
  <c r="AH48" i="3"/>
  <c r="AI48" i="3"/>
  <c r="AB50" i="3"/>
  <c r="AC50" i="3"/>
  <c r="AD50" i="3"/>
  <c r="AE50" i="3"/>
  <c r="AF50" i="3"/>
  <c r="AG50" i="3"/>
  <c r="AH50" i="3"/>
  <c r="AI50" i="3"/>
  <c r="AB52" i="3"/>
  <c r="AC52" i="3"/>
  <c r="AD52" i="3"/>
  <c r="AE52" i="3"/>
  <c r="AF52" i="3"/>
  <c r="AG52" i="3"/>
  <c r="AH52" i="3"/>
  <c r="AI52" i="3"/>
  <c r="AB54" i="3"/>
  <c r="AC54" i="3"/>
  <c r="AD54" i="3"/>
  <c r="AE54" i="3"/>
  <c r="AF54" i="3"/>
  <c r="AG54" i="3"/>
  <c r="AH54" i="3"/>
  <c r="AI54" i="3"/>
  <c r="AB56" i="3"/>
  <c r="AC56" i="3"/>
  <c r="AD56" i="3"/>
  <c r="AE56" i="3"/>
  <c r="AF56" i="3"/>
  <c r="AG56" i="3"/>
  <c r="AH56" i="3"/>
  <c r="AI56" i="3"/>
  <c r="AB58" i="3"/>
  <c r="AC58" i="3"/>
  <c r="AD58" i="3"/>
  <c r="AE58" i="3"/>
  <c r="AF58" i="3"/>
  <c r="AG58" i="3"/>
  <c r="AH58" i="3"/>
  <c r="AI58" i="3"/>
  <c r="AB60" i="3"/>
  <c r="AC60" i="3"/>
  <c r="AD60" i="3"/>
  <c r="AE60" i="3"/>
  <c r="AF60" i="3"/>
  <c r="AG60" i="3"/>
  <c r="AH60" i="3"/>
  <c r="AI60" i="3"/>
  <c r="AB62" i="3"/>
  <c r="AC62" i="3"/>
  <c r="AD62" i="3"/>
  <c r="AE62" i="3"/>
  <c r="AF62" i="3"/>
  <c r="AG62" i="3"/>
  <c r="AH62" i="3"/>
  <c r="AI62" i="3"/>
  <c r="AB64" i="3"/>
  <c r="AC64" i="3"/>
  <c r="AD64" i="3"/>
  <c r="AE64" i="3"/>
  <c r="AF64" i="3"/>
  <c r="AG64" i="3"/>
  <c r="AH64" i="3"/>
  <c r="AI64" i="3"/>
  <c r="AB66" i="3"/>
  <c r="AC66" i="3"/>
  <c r="AD66" i="3"/>
  <c r="AE66" i="3"/>
  <c r="AF66" i="3"/>
  <c r="AG66" i="3"/>
  <c r="AH66" i="3"/>
  <c r="AI66" i="3"/>
  <c r="AB68" i="3"/>
  <c r="AC68" i="3"/>
  <c r="AD68" i="3"/>
  <c r="AE68" i="3"/>
  <c r="AF68" i="3"/>
  <c r="AG68" i="3"/>
  <c r="AH68" i="3"/>
  <c r="AI68" i="3"/>
  <c r="AB70" i="3"/>
  <c r="AC70" i="3"/>
  <c r="AD70" i="3"/>
  <c r="AE70" i="3"/>
  <c r="AF70" i="3"/>
  <c r="AG70" i="3"/>
  <c r="AH70" i="3"/>
  <c r="AI70" i="3"/>
  <c r="AB72" i="3"/>
  <c r="AC72" i="3"/>
  <c r="AD72" i="3"/>
  <c r="AE72" i="3"/>
  <c r="AF72" i="3"/>
  <c r="AG72" i="3"/>
  <c r="AH72" i="3"/>
  <c r="AI72" i="3"/>
  <c r="AB74" i="3"/>
  <c r="AC74" i="3"/>
  <c r="AD74" i="3"/>
  <c r="AE74" i="3"/>
  <c r="AF74" i="3"/>
  <c r="AG74" i="3"/>
  <c r="AH74" i="3"/>
  <c r="AI74" i="3"/>
  <c r="AB76" i="3"/>
  <c r="AC76" i="3"/>
  <c r="AD76" i="3"/>
  <c r="AE76" i="3"/>
  <c r="AF76" i="3"/>
  <c r="AG76" i="3"/>
  <c r="AH76" i="3"/>
  <c r="AI76" i="3"/>
  <c r="AB78" i="3"/>
  <c r="AC78" i="3"/>
  <c r="AD78" i="3"/>
  <c r="AE78" i="3"/>
  <c r="AF78" i="3"/>
  <c r="AG78" i="3"/>
  <c r="AH78" i="3"/>
  <c r="AI78" i="3"/>
  <c r="AB80" i="3"/>
  <c r="AC80" i="3"/>
  <c r="AD80" i="3"/>
  <c r="AE80" i="3"/>
  <c r="AF80" i="3"/>
  <c r="AG80" i="3"/>
  <c r="AH80" i="3"/>
  <c r="AI80" i="3"/>
  <c r="AB82" i="3"/>
  <c r="AC82" i="3"/>
  <c r="AD82" i="3"/>
  <c r="AE82" i="3"/>
  <c r="AF82" i="3"/>
  <c r="AG82" i="3"/>
  <c r="AH82" i="3"/>
  <c r="AI82" i="3"/>
  <c r="AB84" i="3"/>
  <c r="AC84" i="3"/>
  <c r="AD84" i="3"/>
  <c r="AE84" i="3"/>
  <c r="AF84" i="3"/>
  <c r="AG84" i="3"/>
  <c r="AH84" i="3"/>
  <c r="AI84" i="3"/>
  <c r="AB86" i="3"/>
  <c r="AC86" i="3"/>
  <c r="AD86" i="3"/>
  <c r="AE86" i="3"/>
  <c r="AF86" i="3"/>
  <c r="AG86" i="3"/>
  <c r="AH86" i="3"/>
  <c r="AI86" i="3"/>
  <c r="AB88" i="3"/>
  <c r="AC88" i="3"/>
  <c r="AD88" i="3"/>
  <c r="AE88" i="3"/>
  <c r="AF88" i="3"/>
  <c r="AG88" i="3"/>
  <c r="AH88" i="3"/>
  <c r="AI88" i="3"/>
  <c r="AB90" i="3"/>
  <c r="AC90" i="3"/>
  <c r="AD90" i="3"/>
  <c r="AE90" i="3"/>
  <c r="AF90" i="3"/>
  <c r="AG90" i="3"/>
  <c r="AH90" i="3"/>
  <c r="AI90" i="3"/>
  <c r="AB92" i="3"/>
  <c r="AC92" i="3"/>
  <c r="AD92" i="3"/>
  <c r="AE92" i="3"/>
  <c r="AF92" i="3"/>
  <c r="AG92" i="3"/>
  <c r="AH92" i="3"/>
  <c r="AI92" i="3"/>
  <c r="AB94" i="3"/>
  <c r="AC94" i="3"/>
  <c r="AD94" i="3"/>
  <c r="AE94" i="3"/>
  <c r="AF94" i="3"/>
  <c r="AG94" i="3"/>
  <c r="AH94" i="3"/>
  <c r="AI94" i="3"/>
  <c r="AB6" i="3"/>
  <c r="AC6" i="3"/>
  <c r="AD6" i="3"/>
  <c r="AE6" i="3"/>
  <c r="AF6" i="3"/>
  <c r="AG6" i="3"/>
  <c r="AH6" i="3"/>
  <c r="AI6" i="3"/>
  <c r="AB10" i="3"/>
  <c r="AC10" i="3"/>
  <c r="AD10" i="3"/>
  <c r="AE10" i="3"/>
  <c r="AF10" i="3"/>
  <c r="AG10" i="3"/>
  <c r="AH10" i="3"/>
  <c r="AI10" i="3"/>
  <c r="AB14" i="3"/>
  <c r="AC14" i="3"/>
  <c r="AD14" i="3"/>
  <c r="AE14" i="3"/>
  <c r="AF14" i="3"/>
  <c r="AG14" i="3"/>
  <c r="AH14" i="3"/>
  <c r="AI14" i="3"/>
  <c r="AB20" i="3"/>
  <c r="AC20" i="3"/>
  <c r="AD20" i="3"/>
  <c r="AE20" i="3"/>
  <c r="AF20" i="3"/>
  <c r="AG20" i="3"/>
  <c r="AH20" i="3"/>
  <c r="AI20" i="3"/>
  <c r="AB24" i="3"/>
  <c r="AC24" i="3"/>
  <c r="AD24" i="3"/>
  <c r="AE24" i="3"/>
  <c r="AF24" i="3"/>
  <c r="AG24" i="3"/>
  <c r="AH24" i="3"/>
  <c r="AI24" i="3"/>
  <c r="AB28" i="3"/>
  <c r="AC28" i="3"/>
  <c r="AD28" i="3"/>
  <c r="AE28" i="3"/>
  <c r="AF28" i="3"/>
  <c r="AG28" i="3"/>
  <c r="AH28" i="3"/>
  <c r="AI28" i="3"/>
  <c r="AB32" i="3"/>
  <c r="AC32" i="3"/>
  <c r="AD32" i="3"/>
  <c r="AE32" i="3"/>
  <c r="AF32" i="3"/>
  <c r="AG32" i="3"/>
  <c r="AH32" i="3"/>
  <c r="AI32" i="3"/>
  <c r="N103" i="3"/>
  <c r="N99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3" i="3"/>
  <c r="N19" i="3"/>
  <c r="N15" i="3"/>
  <c r="N11" i="3"/>
  <c r="N7" i="3"/>
  <c r="N102" i="3"/>
  <c r="N98" i="3"/>
  <c r="N94" i="3"/>
  <c r="N90" i="3"/>
  <c r="N86" i="3"/>
  <c r="N82" i="3"/>
  <c r="N78" i="3"/>
  <c r="N74" i="3"/>
  <c r="N70" i="3"/>
  <c r="N66" i="3"/>
  <c r="N62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6" i="3"/>
  <c r="N101" i="3"/>
  <c r="N97" i="3"/>
  <c r="N93" i="3"/>
  <c r="N89" i="3"/>
  <c r="N85" i="3"/>
  <c r="N81" i="3"/>
  <c r="N77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21" i="3"/>
  <c r="N17" i="3"/>
  <c r="N13" i="3"/>
  <c r="N9" i="3"/>
  <c r="N5" i="3"/>
  <c r="O4" i="3"/>
  <c r="P4" i="3"/>
  <c r="Q4" i="3"/>
  <c r="R4" i="3"/>
  <c r="S4" i="3"/>
  <c r="T4" i="3"/>
  <c r="U4" i="3"/>
  <c r="V4" i="3"/>
  <c r="W4" i="3"/>
  <c r="N100" i="3"/>
  <c r="N96" i="3"/>
  <c r="N92" i="3"/>
  <c r="N88" i="3"/>
  <c r="N84" i="3"/>
  <c r="N80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24" i="3"/>
  <c r="N20" i="3"/>
  <c r="N16" i="3"/>
  <c r="N12" i="3"/>
  <c r="N8" i="3"/>
  <c r="O20" i="3"/>
  <c r="P20" i="3"/>
  <c r="Q20" i="3"/>
  <c r="R20" i="3"/>
  <c r="S20" i="3"/>
  <c r="T20" i="3"/>
  <c r="U20" i="3"/>
  <c r="V20" i="3"/>
  <c r="W20" i="3"/>
  <c r="O36" i="3"/>
  <c r="P36" i="3"/>
  <c r="Q36" i="3"/>
  <c r="R36" i="3"/>
  <c r="S36" i="3"/>
  <c r="T36" i="3"/>
  <c r="U36" i="3"/>
  <c r="V36" i="3"/>
  <c r="W36" i="3"/>
  <c r="O52" i="3"/>
  <c r="P52" i="3"/>
  <c r="Q52" i="3"/>
  <c r="R52" i="3"/>
  <c r="S52" i="3"/>
  <c r="T52" i="3"/>
  <c r="U52" i="3"/>
  <c r="V52" i="3"/>
  <c r="W52" i="3"/>
  <c r="O68" i="3"/>
  <c r="P68" i="3"/>
  <c r="Q68" i="3"/>
  <c r="R68" i="3"/>
  <c r="S68" i="3"/>
  <c r="T68" i="3"/>
  <c r="U68" i="3"/>
  <c r="V68" i="3"/>
  <c r="W68" i="3"/>
  <c r="O84" i="3"/>
  <c r="P84" i="3"/>
  <c r="Q84" i="3"/>
  <c r="R84" i="3"/>
  <c r="S84" i="3"/>
  <c r="T84" i="3"/>
  <c r="U84" i="3"/>
  <c r="V84" i="3"/>
  <c r="W84" i="3"/>
  <c r="O100" i="3"/>
  <c r="P100" i="3"/>
  <c r="Q100" i="3"/>
  <c r="R100" i="3"/>
  <c r="S100" i="3"/>
  <c r="T100" i="3"/>
  <c r="U100" i="3"/>
  <c r="V100" i="3"/>
  <c r="W100" i="3"/>
  <c r="O13" i="3"/>
  <c r="P13" i="3"/>
  <c r="Q13" i="3"/>
  <c r="R13" i="3"/>
  <c r="S13" i="3"/>
  <c r="T13" i="3"/>
  <c r="U13" i="3"/>
  <c r="V13" i="3"/>
  <c r="W13" i="3"/>
  <c r="O29" i="3"/>
  <c r="P29" i="3"/>
  <c r="Q29" i="3"/>
  <c r="R29" i="3"/>
  <c r="S29" i="3"/>
  <c r="T29" i="3"/>
  <c r="U29" i="3"/>
  <c r="V29" i="3"/>
  <c r="W29" i="3"/>
  <c r="O45" i="3"/>
  <c r="P45" i="3"/>
  <c r="Q45" i="3"/>
  <c r="R45" i="3"/>
  <c r="S45" i="3"/>
  <c r="T45" i="3"/>
  <c r="U45" i="3"/>
  <c r="V45" i="3"/>
  <c r="W45" i="3"/>
  <c r="O61" i="3"/>
  <c r="P61" i="3"/>
  <c r="Q61" i="3"/>
  <c r="R61" i="3"/>
  <c r="S61" i="3"/>
  <c r="T61" i="3"/>
  <c r="U61" i="3"/>
  <c r="V61" i="3"/>
  <c r="W61" i="3"/>
  <c r="O77" i="3"/>
  <c r="P77" i="3"/>
  <c r="Q77" i="3"/>
  <c r="R77" i="3"/>
  <c r="S77" i="3"/>
  <c r="T77" i="3"/>
  <c r="U77" i="3"/>
  <c r="V77" i="3"/>
  <c r="W77" i="3"/>
  <c r="O93" i="3"/>
  <c r="P93" i="3"/>
  <c r="Q93" i="3"/>
  <c r="R93" i="3"/>
  <c r="S93" i="3"/>
  <c r="T93" i="3"/>
  <c r="U93" i="3"/>
  <c r="V93" i="3"/>
  <c r="W93" i="3"/>
  <c r="O10" i="3"/>
  <c r="P10" i="3"/>
  <c r="Q10" i="3"/>
  <c r="R10" i="3"/>
  <c r="S10" i="3"/>
  <c r="T10" i="3"/>
  <c r="U10" i="3"/>
  <c r="V10" i="3"/>
  <c r="W10" i="3"/>
  <c r="O26" i="3"/>
  <c r="P26" i="3"/>
  <c r="Q26" i="3"/>
  <c r="R26" i="3"/>
  <c r="S26" i="3"/>
  <c r="T26" i="3"/>
  <c r="U26" i="3"/>
  <c r="V26" i="3"/>
  <c r="W26" i="3"/>
  <c r="O42" i="3"/>
  <c r="P42" i="3"/>
  <c r="Q42" i="3"/>
  <c r="R42" i="3"/>
  <c r="S42" i="3"/>
  <c r="T42" i="3"/>
  <c r="U42" i="3"/>
  <c r="V42" i="3"/>
  <c r="W42" i="3"/>
  <c r="O58" i="3"/>
  <c r="P58" i="3"/>
  <c r="Q58" i="3"/>
  <c r="R58" i="3"/>
  <c r="S58" i="3"/>
  <c r="T58" i="3"/>
  <c r="U58" i="3"/>
  <c r="V58" i="3"/>
  <c r="W58" i="3"/>
  <c r="O74" i="3"/>
  <c r="P74" i="3"/>
  <c r="Q74" i="3"/>
  <c r="R74" i="3"/>
  <c r="S74" i="3"/>
  <c r="T74" i="3"/>
  <c r="U74" i="3"/>
  <c r="V74" i="3"/>
  <c r="W74" i="3"/>
  <c r="O90" i="3"/>
  <c r="P90" i="3"/>
  <c r="Q90" i="3"/>
  <c r="R90" i="3"/>
  <c r="S90" i="3"/>
  <c r="T90" i="3"/>
  <c r="U90" i="3"/>
  <c r="V90" i="3"/>
  <c r="W90" i="3"/>
  <c r="O7" i="3"/>
  <c r="P7" i="3"/>
  <c r="Q7" i="3"/>
  <c r="R7" i="3"/>
  <c r="S7" i="3"/>
  <c r="T7" i="3"/>
  <c r="U7" i="3"/>
  <c r="V7" i="3"/>
  <c r="W7" i="3"/>
  <c r="O23" i="3"/>
  <c r="P23" i="3"/>
  <c r="Q23" i="3"/>
  <c r="R23" i="3"/>
  <c r="S23" i="3"/>
  <c r="T23" i="3"/>
  <c r="U23" i="3"/>
  <c r="V23" i="3"/>
  <c r="W23" i="3"/>
  <c r="O39" i="3"/>
  <c r="P39" i="3"/>
  <c r="Q39" i="3"/>
  <c r="R39" i="3"/>
  <c r="S39" i="3"/>
  <c r="T39" i="3"/>
  <c r="U39" i="3"/>
  <c r="V39" i="3"/>
  <c r="W39" i="3"/>
  <c r="O55" i="3"/>
  <c r="P55" i="3"/>
  <c r="Q55" i="3"/>
  <c r="R55" i="3"/>
  <c r="S55" i="3"/>
  <c r="T55" i="3"/>
  <c r="U55" i="3"/>
  <c r="V55" i="3"/>
  <c r="W55" i="3"/>
  <c r="O71" i="3"/>
  <c r="P71" i="3"/>
  <c r="Q71" i="3"/>
  <c r="R71" i="3"/>
  <c r="S71" i="3"/>
  <c r="T71" i="3"/>
  <c r="U71" i="3"/>
  <c r="V71" i="3"/>
  <c r="W71" i="3"/>
  <c r="O87" i="3"/>
  <c r="P87" i="3"/>
  <c r="Q87" i="3"/>
  <c r="R87" i="3"/>
  <c r="S87" i="3"/>
  <c r="T87" i="3"/>
  <c r="U87" i="3"/>
  <c r="V87" i="3"/>
  <c r="W87" i="3"/>
  <c r="O103" i="3"/>
  <c r="P103" i="3"/>
  <c r="Q103" i="3"/>
  <c r="R103" i="3"/>
  <c r="S103" i="3"/>
  <c r="T103" i="3"/>
  <c r="U103" i="3"/>
  <c r="V103" i="3"/>
  <c r="W103" i="3"/>
  <c r="O8" i="3"/>
  <c r="P8" i="3"/>
  <c r="Q8" i="3"/>
  <c r="R8" i="3"/>
  <c r="S8" i="3"/>
  <c r="T8" i="3"/>
  <c r="U8" i="3"/>
  <c r="V8" i="3"/>
  <c r="W8" i="3"/>
  <c r="O24" i="3"/>
  <c r="P24" i="3"/>
  <c r="Q24" i="3"/>
  <c r="R24" i="3"/>
  <c r="S24" i="3"/>
  <c r="T24" i="3"/>
  <c r="U24" i="3"/>
  <c r="V24" i="3"/>
  <c r="W24" i="3"/>
  <c r="O40" i="3"/>
  <c r="P40" i="3"/>
  <c r="Q40" i="3"/>
  <c r="R40" i="3"/>
  <c r="S40" i="3"/>
  <c r="T40" i="3"/>
  <c r="U40" i="3"/>
  <c r="V40" i="3"/>
  <c r="W40" i="3"/>
  <c r="O56" i="3"/>
  <c r="P56" i="3"/>
  <c r="Q56" i="3"/>
  <c r="R56" i="3"/>
  <c r="S56" i="3"/>
  <c r="T56" i="3"/>
  <c r="U56" i="3"/>
  <c r="V56" i="3"/>
  <c r="W56" i="3"/>
  <c r="O72" i="3"/>
  <c r="P72" i="3"/>
  <c r="Q72" i="3"/>
  <c r="R72" i="3"/>
  <c r="S72" i="3"/>
  <c r="T72" i="3"/>
  <c r="U72" i="3"/>
  <c r="V72" i="3"/>
  <c r="W72" i="3"/>
  <c r="O88" i="3"/>
  <c r="P88" i="3"/>
  <c r="Q88" i="3"/>
  <c r="R88" i="3"/>
  <c r="S88" i="3"/>
  <c r="T88" i="3"/>
  <c r="U88" i="3"/>
  <c r="V88" i="3"/>
  <c r="W88" i="3"/>
  <c r="O17" i="3"/>
  <c r="P17" i="3"/>
  <c r="Q17" i="3"/>
  <c r="R17" i="3"/>
  <c r="S17" i="3"/>
  <c r="T17" i="3"/>
  <c r="U17" i="3"/>
  <c r="V17" i="3"/>
  <c r="W17" i="3"/>
  <c r="O33" i="3"/>
  <c r="P33" i="3"/>
  <c r="Q33" i="3"/>
  <c r="R33" i="3"/>
  <c r="S33" i="3"/>
  <c r="T33" i="3"/>
  <c r="U33" i="3"/>
  <c r="V33" i="3"/>
  <c r="W33" i="3"/>
  <c r="O49" i="3"/>
  <c r="P49" i="3"/>
  <c r="Q49" i="3"/>
  <c r="R49" i="3"/>
  <c r="S49" i="3"/>
  <c r="T49" i="3"/>
  <c r="U49" i="3"/>
  <c r="V49" i="3"/>
  <c r="W49" i="3"/>
  <c r="O65" i="3"/>
  <c r="P65" i="3"/>
  <c r="Q65" i="3"/>
  <c r="R65" i="3"/>
  <c r="S65" i="3"/>
  <c r="T65" i="3"/>
  <c r="U65" i="3"/>
  <c r="V65" i="3"/>
  <c r="W65" i="3"/>
  <c r="O81" i="3"/>
  <c r="P81" i="3"/>
  <c r="Q81" i="3"/>
  <c r="R81" i="3"/>
  <c r="S81" i="3"/>
  <c r="T81" i="3"/>
  <c r="U81" i="3"/>
  <c r="V81" i="3"/>
  <c r="W81" i="3"/>
  <c r="O97" i="3"/>
  <c r="P97" i="3"/>
  <c r="Q97" i="3"/>
  <c r="R97" i="3"/>
  <c r="S97" i="3"/>
  <c r="T97" i="3"/>
  <c r="U97" i="3"/>
  <c r="V97" i="3"/>
  <c r="W97" i="3"/>
  <c r="O14" i="3"/>
  <c r="P14" i="3"/>
  <c r="Q14" i="3"/>
  <c r="R14" i="3"/>
  <c r="S14" i="3"/>
  <c r="T14" i="3"/>
  <c r="U14" i="3"/>
  <c r="V14" i="3"/>
  <c r="W14" i="3"/>
  <c r="O30" i="3"/>
  <c r="P30" i="3"/>
  <c r="Q30" i="3"/>
  <c r="R30" i="3"/>
  <c r="S30" i="3"/>
  <c r="T30" i="3"/>
  <c r="U30" i="3"/>
  <c r="V30" i="3"/>
  <c r="W30" i="3"/>
  <c r="O46" i="3"/>
  <c r="P46" i="3"/>
  <c r="Q46" i="3"/>
  <c r="R46" i="3"/>
  <c r="S46" i="3"/>
  <c r="T46" i="3"/>
  <c r="U46" i="3"/>
  <c r="V46" i="3"/>
  <c r="W46" i="3"/>
  <c r="O62" i="3"/>
  <c r="P62" i="3"/>
  <c r="Q62" i="3"/>
  <c r="R62" i="3"/>
  <c r="S62" i="3"/>
  <c r="T62" i="3"/>
  <c r="U62" i="3"/>
  <c r="V62" i="3"/>
  <c r="W62" i="3"/>
  <c r="O78" i="3"/>
  <c r="P78" i="3"/>
  <c r="Q78" i="3"/>
  <c r="R78" i="3"/>
  <c r="S78" i="3"/>
  <c r="T78" i="3"/>
  <c r="U78" i="3"/>
  <c r="V78" i="3"/>
  <c r="W78" i="3"/>
  <c r="O94" i="3"/>
  <c r="P94" i="3"/>
  <c r="Q94" i="3"/>
  <c r="R94" i="3"/>
  <c r="S94" i="3"/>
  <c r="T94" i="3"/>
  <c r="U94" i="3"/>
  <c r="V94" i="3"/>
  <c r="W94" i="3"/>
  <c r="O11" i="3"/>
  <c r="P11" i="3"/>
  <c r="Q11" i="3"/>
  <c r="R11" i="3"/>
  <c r="S11" i="3"/>
  <c r="T11" i="3"/>
  <c r="U11" i="3"/>
  <c r="V11" i="3"/>
  <c r="W11" i="3"/>
  <c r="O27" i="3"/>
  <c r="P27" i="3"/>
  <c r="Q27" i="3"/>
  <c r="R27" i="3"/>
  <c r="S27" i="3"/>
  <c r="T27" i="3"/>
  <c r="U27" i="3"/>
  <c r="V27" i="3"/>
  <c r="W27" i="3"/>
  <c r="O43" i="3"/>
  <c r="P43" i="3"/>
  <c r="Q43" i="3"/>
  <c r="R43" i="3"/>
  <c r="S43" i="3"/>
  <c r="T43" i="3"/>
  <c r="U43" i="3"/>
  <c r="V43" i="3"/>
  <c r="W43" i="3"/>
  <c r="O59" i="3"/>
  <c r="P59" i="3"/>
  <c r="Q59" i="3"/>
  <c r="R59" i="3"/>
  <c r="S59" i="3"/>
  <c r="T59" i="3"/>
  <c r="U59" i="3"/>
  <c r="V59" i="3"/>
  <c r="W59" i="3"/>
  <c r="O75" i="3"/>
  <c r="P75" i="3"/>
  <c r="Q75" i="3"/>
  <c r="R75" i="3"/>
  <c r="S75" i="3"/>
  <c r="T75" i="3"/>
  <c r="U75" i="3"/>
  <c r="V75" i="3"/>
  <c r="W75" i="3"/>
  <c r="O91" i="3"/>
  <c r="P91" i="3"/>
  <c r="Q91" i="3"/>
  <c r="R91" i="3"/>
  <c r="S91" i="3"/>
  <c r="T91" i="3"/>
  <c r="U91" i="3"/>
  <c r="V91" i="3"/>
  <c r="W91" i="3"/>
  <c r="O12" i="3"/>
  <c r="P12" i="3"/>
  <c r="Q12" i="3"/>
  <c r="R12" i="3"/>
  <c r="S12" i="3"/>
  <c r="T12" i="3"/>
  <c r="U12" i="3"/>
  <c r="V12" i="3"/>
  <c r="W12" i="3"/>
  <c r="O28" i="3"/>
  <c r="P28" i="3"/>
  <c r="Q28" i="3"/>
  <c r="R28" i="3"/>
  <c r="S28" i="3"/>
  <c r="T28" i="3"/>
  <c r="U28" i="3"/>
  <c r="V28" i="3"/>
  <c r="W28" i="3"/>
  <c r="O44" i="3"/>
  <c r="P44" i="3"/>
  <c r="Q44" i="3"/>
  <c r="R44" i="3"/>
  <c r="S44" i="3"/>
  <c r="T44" i="3"/>
  <c r="U44" i="3"/>
  <c r="V44" i="3"/>
  <c r="W44" i="3"/>
  <c r="O60" i="3"/>
  <c r="P60" i="3"/>
  <c r="Q60" i="3"/>
  <c r="R60" i="3"/>
  <c r="S60" i="3"/>
  <c r="T60" i="3"/>
  <c r="U60" i="3"/>
  <c r="V60" i="3"/>
  <c r="W60" i="3"/>
  <c r="O76" i="3"/>
  <c r="P76" i="3"/>
  <c r="Q76" i="3"/>
  <c r="R76" i="3"/>
  <c r="S76" i="3"/>
  <c r="T76" i="3"/>
  <c r="U76" i="3"/>
  <c r="V76" i="3"/>
  <c r="W76" i="3"/>
  <c r="O92" i="3"/>
  <c r="P92" i="3"/>
  <c r="Q92" i="3"/>
  <c r="R92" i="3"/>
  <c r="S92" i="3"/>
  <c r="T92" i="3"/>
  <c r="U92" i="3"/>
  <c r="V92" i="3"/>
  <c r="W92" i="3"/>
  <c r="O5" i="3"/>
  <c r="P5" i="3"/>
  <c r="Q5" i="3"/>
  <c r="R5" i="3"/>
  <c r="S5" i="3"/>
  <c r="T5" i="3"/>
  <c r="U5" i="3"/>
  <c r="V5" i="3"/>
  <c r="W5" i="3"/>
  <c r="O21" i="3"/>
  <c r="P21" i="3"/>
  <c r="Q21" i="3"/>
  <c r="R21" i="3"/>
  <c r="S21" i="3"/>
  <c r="T21" i="3"/>
  <c r="U21" i="3"/>
  <c r="V21" i="3"/>
  <c r="W21" i="3"/>
  <c r="O37" i="3"/>
  <c r="P37" i="3"/>
  <c r="Q37" i="3"/>
  <c r="R37" i="3"/>
  <c r="S37" i="3"/>
  <c r="T37" i="3"/>
  <c r="U37" i="3"/>
  <c r="V37" i="3"/>
  <c r="W37" i="3"/>
  <c r="O53" i="3"/>
  <c r="P53" i="3"/>
  <c r="Q53" i="3"/>
  <c r="R53" i="3"/>
  <c r="S53" i="3"/>
  <c r="T53" i="3"/>
  <c r="U53" i="3"/>
  <c r="V53" i="3"/>
  <c r="W53" i="3"/>
  <c r="O69" i="3"/>
  <c r="P69" i="3"/>
  <c r="Q69" i="3"/>
  <c r="R69" i="3"/>
  <c r="S69" i="3"/>
  <c r="T69" i="3"/>
  <c r="U69" i="3"/>
  <c r="V69" i="3"/>
  <c r="W69" i="3"/>
  <c r="O85" i="3"/>
  <c r="P85" i="3"/>
  <c r="Q85" i="3"/>
  <c r="R85" i="3"/>
  <c r="S85" i="3"/>
  <c r="T85" i="3"/>
  <c r="U85" i="3"/>
  <c r="V85" i="3"/>
  <c r="W85" i="3"/>
  <c r="O101" i="3"/>
  <c r="P101" i="3"/>
  <c r="Q101" i="3"/>
  <c r="R101" i="3"/>
  <c r="S101" i="3"/>
  <c r="T101" i="3"/>
  <c r="U101" i="3"/>
  <c r="V101" i="3"/>
  <c r="W101" i="3"/>
  <c r="O18" i="3"/>
  <c r="P18" i="3"/>
  <c r="Q18" i="3"/>
  <c r="R18" i="3"/>
  <c r="S18" i="3"/>
  <c r="T18" i="3"/>
  <c r="U18" i="3"/>
  <c r="V18" i="3"/>
  <c r="W18" i="3"/>
  <c r="O34" i="3"/>
  <c r="P34" i="3"/>
  <c r="Q34" i="3"/>
  <c r="R34" i="3"/>
  <c r="S34" i="3"/>
  <c r="T34" i="3"/>
  <c r="U34" i="3"/>
  <c r="V34" i="3"/>
  <c r="W34" i="3"/>
  <c r="O50" i="3"/>
  <c r="P50" i="3"/>
  <c r="Q50" i="3"/>
  <c r="R50" i="3"/>
  <c r="S50" i="3"/>
  <c r="T50" i="3"/>
  <c r="U50" i="3"/>
  <c r="V50" i="3"/>
  <c r="W50" i="3"/>
  <c r="O66" i="3"/>
  <c r="P66" i="3"/>
  <c r="Q66" i="3"/>
  <c r="R66" i="3"/>
  <c r="S66" i="3"/>
  <c r="T66" i="3"/>
  <c r="U66" i="3"/>
  <c r="V66" i="3"/>
  <c r="W66" i="3"/>
  <c r="O82" i="3"/>
  <c r="P82" i="3"/>
  <c r="Q82" i="3"/>
  <c r="R82" i="3"/>
  <c r="S82" i="3"/>
  <c r="T82" i="3"/>
  <c r="U82" i="3"/>
  <c r="V82" i="3"/>
  <c r="W82" i="3"/>
  <c r="O98" i="3"/>
  <c r="P98" i="3"/>
  <c r="Q98" i="3"/>
  <c r="R98" i="3"/>
  <c r="S98" i="3"/>
  <c r="T98" i="3"/>
  <c r="U98" i="3"/>
  <c r="V98" i="3"/>
  <c r="W98" i="3"/>
  <c r="O15" i="3"/>
  <c r="P15" i="3"/>
  <c r="Q15" i="3"/>
  <c r="R15" i="3"/>
  <c r="S15" i="3"/>
  <c r="T15" i="3"/>
  <c r="U15" i="3"/>
  <c r="V15" i="3"/>
  <c r="W15" i="3"/>
  <c r="O31" i="3"/>
  <c r="P31" i="3"/>
  <c r="Q31" i="3"/>
  <c r="R31" i="3"/>
  <c r="S31" i="3"/>
  <c r="T31" i="3"/>
  <c r="U31" i="3"/>
  <c r="V31" i="3"/>
  <c r="W31" i="3"/>
  <c r="O47" i="3"/>
  <c r="P47" i="3"/>
  <c r="Q47" i="3"/>
  <c r="R47" i="3"/>
  <c r="S47" i="3"/>
  <c r="T47" i="3"/>
  <c r="U47" i="3"/>
  <c r="V47" i="3"/>
  <c r="W47" i="3"/>
  <c r="O63" i="3"/>
  <c r="P63" i="3"/>
  <c r="Q63" i="3"/>
  <c r="R63" i="3"/>
  <c r="S63" i="3"/>
  <c r="T63" i="3"/>
  <c r="U63" i="3"/>
  <c r="V63" i="3"/>
  <c r="W63" i="3"/>
  <c r="O79" i="3"/>
  <c r="P79" i="3"/>
  <c r="Q79" i="3"/>
  <c r="R79" i="3"/>
  <c r="S79" i="3"/>
  <c r="T79" i="3"/>
  <c r="U79" i="3"/>
  <c r="V79" i="3"/>
  <c r="W79" i="3"/>
  <c r="O95" i="3"/>
  <c r="P95" i="3"/>
  <c r="Q95" i="3"/>
  <c r="R95" i="3"/>
  <c r="S95" i="3"/>
  <c r="T95" i="3"/>
  <c r="U95" i="3"/>
  <c r="V95" i="3"/>
  <c r="W95" i="3"/>
  <c r="O16" i="3"/>
  <c r="P16" i="3"/>
  <c r="Q16" i="3"/>
  <c r="R16" i="3"/>
  <c r="S16" i="3"/>
  <c r="T16" i="3"/>
  <c r="U16" i="3"/>
  <c r="V16" i="3"/>
  <c r="W16" i="3"/>
  <c r="O32" i="3"/>
  <c r="P32" i="3"/>
  <c r="Q32" i="3"/>
  <c r="R32" i="3"/>
  <c r="S32" i="3"/>
  <c r="T32" i="3"/>
  <c r="U32" i="3"/>
  <c r="V32" i="3"/>
  <c r="W32" i="3"/>
  <c r="O48" i="3"/>
  <c r="P48" i="3"/>
  <c r="Q48" i="3"/>
  <c r="R48" i="3"/>
  <c r="S48" i="3"/>
  <c r="T48" i="3"/>
  <c r="U48" i="3"/>
  <c r="V48" i="3"/>
  <c r="W48" i="3"/>
  <c r="O64" i="3"/>
  <c r="P64" i="3"/>
  <c r="Q64" i="3"/>
  <c r="R64" i="3"/>
  <c r="S64" i="3"/>
  <c r="T64" i="3"/>
  <c r="U64" i="3"/>
  <c r="V64" i="3"/>
  <c r="W64" i="3"/>
  <c r="O80" i="3"/>
  <c r="P80" i="3"/>
  <c r="Q80" i="3"/>
  <c r="R80" i="3"/>
  <c r="S80" i="3"/>
  <c r="T80" i="3"/>
  <c r="U80" i="3"/>
  <c r="V80" i="3"/>
  <c r="W80" i="3"/>
  <c r="O96" i="3"/>
  <c r="P96" i="3"/>
  <c r="Q96" i="3"/>
  <c r="R96" i="3"/>
  <c r="S96" i="3"/>
  <c r="T96" i="3"/>
  <c r="U96" i="3"/>
  <c r="V96" i="3"/>
  <c r="W96" i="3"/>
  <c r="O9" i="3"/>
  <c r="P9" i="3"/>
  <c r="Q9" i="3"/>
  <c r="R9" i="3"/>
  <c r="S9" i="3"/>
  <c r="T9" i="3"/>
  <c r="U9" i="3"/>
  <c r="V9" i="3"/>
  <c r="W9" i="3"/>
  <c r="O25" i="3"/>
  <c r="P25" i="3"/>
  <c r="Q25" i="3"/>
  <c r="R25" i="3"/>
  <c r="S25" i="3"/>
  <c r="T25" i="3"/>
  <c r="U25" i="3"/>
  <c r="V25" i="3"/>
  <c r="W25" i="3"/>
  <c r="O41" i="3"/>
  <c r="P41" i="3"/>
  <c r="Q41" i="3"/>
  <c r="R41" i="3"/>
  <c r="S41" i="3"/>
  <c r="T41" i="3"/>
  <c r="U41" i="3"/>
  <c r="V41" i="3"/>
  <c r="W41" i="3"/>
  <c r="O57" i="3"/>
  <c r="P57" i="3"/>
  <c r="Q57" i="3"/>
  <c r="R57" i="3"/>
  <c r="S57" i="3"/>
  <c r="T57" i="3"/>
  <c r="U57" i="3"/>
  <c r="V57" i="3"/>
  <c r="W57" i="3"/>
  <c r="O73" i="3"/>
  <c r="P73" i="3"/>
  <c r="Q73" i="3"/>
  <c r="R73" i="3"/>
  <c r="S73" i="3"/>
  <c r="T73" i="3"/>
  <c r="U73" i="3"/>
  <c r="V73" i="3"/>
  <c r="W73" i="3"/>
  <c r="O89" i="3"/>
  <c r="P89" i="3"/>
  <c r="Q89" i="3"/>
  <c r="R89" i="3"/>
  <c r="S89" i="3"/>
  <c r="T89" i="3"/>
  <c r="U89" i="3"/>
  <c r="V89" i="3"/>
  <c r="W89" i="3"/>
  <c r="O6" i="3"/>
  <c r="P6" i="3"/>
  <c r="Q6" i="3"/>
  <c r="R6" i="3"/>
  <c r="S6" i="3"/>
  <c r="T6" i="3"/>
  <c r="U6" i="3"/>
  <c r="V6" i="3"/>
  <c r="W6" i="3"/>
  <c r="O22" i="3"/>
  <c r="P22" i="3"/>
  <c r="Q22" i="3"/>
  <c r="R22" i="3"/>
  <c r="S22" i="3"/>
  <c r="T22" i="3"/>
  <c r="U22" i="3"/>
  <c r="V22" i="3"/>
  <c r="W22" i="3"/>
  <c r="O38" i="3"/>
  <c r="P38" i="3"/>
  <c r="Q38" i="3"/>
  <c r="R38" i="3"/>
  <c r="S38" i="3"/>
  <c r="T38" i="3"/>
  <c r="U38" i="3"/>
  <c r="V38" i="3"/>
  <c r="W38" i="3"/>
  <c r="O54" i="3"/>
  <c r="P54" i="3"/>
  <c r="Q54" i="3"/>
  <c r="R54" i="3"/>
  <c r="S54" i="3"/>
  <c r="T54" i="3"/>
  <c r="U54" i="3"/>
  <c r="V54" i="3"/>
  <c r="W54" i="3"/>
  <c r="O70" i="3"/>
  <c r="P70" i="3"/>
  <c r="Q70" i="3"/>
  <c r="R70" i="3"/>
  <c r="S70" i="3"/>
  <c r="T70" i="3"/>
  <c r="U70" i="3"/>
  <c r="V70" i="3"/>
  <c r="W70" i="3"/>
  <c r="O86" i="3"/>
  <c r="P86" i="3"/>
  <c r="Q86" i="3"/>
  <c r="R86" i="3"/>
  <c r="S86" i="3"/>
  <c r="T86" i="3"/>
  <c r="U86" i="3"/>
  <c r="V86" i="3"/>
  <c r="W86" i="3"/>
  <c r="O102" i="3"/>
  <c r="P102" i="3"/>
  <c r="Q102" i="3"/>
  <c r="R102" i="3"/>
  <c r="S102" i="3"/>
  <c r="T102" i="3"/>
  <c r="U102" i="3"/>
  <c r="V102" i="3"/>
  <c r="W102" i="3"/>
  <c r="O19" i="3"/>
  <c r="P19" i="3"/>
  <c r="Q19" i="3"/>
  <c r="R19" i="3"/>
  <c r="S19" i="3"/>
  <c r="T19" i="3"/>
  <c r="U19" i="3"/>
  <c r="V19" i="3"/>
  <c r="W19" i="3"/>
  <c r="O35" i="3"/>
  <c r="P35" i="3"/>
  <c r="Q35" i="3"/>
  <c r="R35" i="3"/>
  <c r="S35" i="3"/>
  <c r="T35" i="3"/>
  <c r="U35" i="3"/>
  <c r="V35" i="3"/>
  <c r="W35" i="3"/>
  <c r="O51" i="3"/>
  <c r="P51" i="3"/>
  <c r="Q51" i="3"/>
  <c r="R51" i="3"/>
  <c r="S51" i="3"/>
  <c r="T51" i="3"/>
  <c r="U51" i="3"/>
  <c r="V51" i="3"/>
  <c r="W51" i="3"/>
  <c r="O67" i="3"/>
  <c r="P67" i="3"/>
  <c r="Q67" i="3"/>
  <c r="R67" i="3"/>
  <c r="S67" i="3"/>
  <c r="T67" i="3"/>
  <c r="U67" i="3"/>
  <c r="V67" i="3"/>
  <c r="W67" i="3"/>
  <c r="O83" i="3"/>
  <c r="P83" i="3"/>
  <c r="Q83" i="3"/>
  <c r="R83" i="3"/>
  <c r="S83" i="3"/>
  <c r="T83" i="3"/>
  <c r="U83" i="3"/>
  <c r="V83" i="3"/>
  <c r="W83" i="3"/>
  <c r="O99" i="3"/>
  <c r="P99" i="3"/>
  <c r="Q99" i="3"/>
  <c r="R99" i="3"/>
  <c r="S99" i="3"/>
  <c r="T99" i="3"/>
  <c r="U99" i="3"/>
  <c r="V99" i="3"/>
  <c r="W99" i="3"/>
  <c r="AM7" i="3"/>
  <c r="AL4" i="3"/>
  <c r="AL5" i="3"/>
  <c r="AL7" i="3"/>
  <c r="AL6" i="3"/>
  <c r="AM4" i="3"/>
  <c r="AM5" i="3"/>
  <c r="AM6" i="3"/>
</calcChain>
</file>

<file path=xl/sharedStrings.xml><?xml version="1.0" encoding="utf-8"?>
<sst xmlns="http://schemas.openxmlformats.org/spreadsheetml/2006/main" count="42" uniqueCount="33">
  <si>
    <t>Parameters</t>
  </si>
  <si>
    <t>Base scenario</t>
  </si>
  <si>
    <t>Annual mean return</t>
  </si>
  <si>
    <t>Annual standard deviation</t>
  </si>
  <si>
    <t>Initial investment</t>
  </si>
  <si>
    <t>Annual management charge</t>
  </si>
  <si>
    <t>Guarantee charge</t>
  </si>
  <si>
    <t>No guarantee</t>
  </si>
  <si>
    <t>Guarantee level</t>
  </si>
  <si>
    <t>Mean</t>
  </si>
  <si>
    <t>Standard deviation</t>
  </si>
  <si>
    <t>Min</t>
  </si>
  <si>
    <t>Max</t>
  </si>
  <si>
    <t>No</t>
  </si>
  <si>
    <t>With annual guarantee</t>
  </si>
  <si>
    <t>Annual</t>
  </si>
  <si>
    <t>Data checks</t>
  </si>
  <si>
    <t>Statistics</t>
  </si>
  <si>
    <t>Actual</t>
  </si>
  <si>
    <t>Expected</t>
  </si>
  <si>
    <t>Difference</t>
  </si>
  <si>
    <t>Tolerance</t>
  </si>
  <si>
    <t>Check</t>
  </si>
  <si>
    <t>Chi-square test</t>
  </si>
  <si>
    <t>&lt;</t>
  </si>
  <si>
    <t>Count</t>
  </si>
  <si>
    <t>P-value</t>
  </si>
  <si>
    <t>Annual guarantee option</t>
  </si>
  <si>
    <t>Guarantee</t>
  </si>
  <si>
    <t>Summary statistics</t>
  </si>
  <si>
    <t>Scenario</t>
  </si>
  <si>
    <t>Fund projection after year</t>
  </si>
  <si>
    <t>Projected annual return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</si>
</sst>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$-409]* #,##0_ ;_-[$$-409]* \-#,##0\ ;_-[$$-409]* &quot;-&quot;??_ ;_-@_ "/>
    <numFmt numFmtId="165" formatCode="0.000%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9" fontId="0" fillId="0" borderId="0" xfId="0" applyNumberFormat="1"/>
    <xf numFmtId="0" fontId="3" fillId="0" borderId="0" xfId="0" applyFont="1"/>
    <xf numFmtId="0" fontId="0" fillId="0" borderId="0" xfId="0" applyFont="1"/>
    <xf numFmtId="164" fontId="0" fillId="0" borderId="0" xfId="0" applyNumberFormat="1"/>
    <xf numFmtId="10" fontId="0" fillId="0" borderId="0" xfId="1" applyNumberFormat="1" applyFont="1"/>
    <xf numFmtId="9" fontId="0" fillId="0" borderId="0" xfId="1" applyFont="1"/>
    <xf numFmtId="0" fontId="0" fillId="2" borderId="0" xfId="0" applyFill="1"/>
    <xf numFmtId="1" fontId="0" fillId="0" borderId="0" xfId="0" applyNumberFormat="1"/>
    <xf numFmtId="165" fontId="0" fillId="0" borderId="0" xfId="1" applyNumberFormat="1" applyFont="1" applyAlignment="1">
      <alignment horizontal="right"/>
    </xf>
    <xf numFmtId="164" fontId="0" fillId="2" borderId="0" xfId="0" applyNumberFormat="1" applyFill="1"/>
    <xf numFmtId="0" fontId="0" fillId="0" borderId="1" xfId="0" applyBorder="1"/>
    <xf numFmtId="1" fontId="0" fillId="0" borderId="1" xfId="0" applyNumberForma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3" fontId="0" fillId="0" borderId="0" xfId="2" applyFont="1"/>
    <xf numFmtId="166" fontId="0" fillId="0" borderId="0" xfId="0" applyNumberFormat="1"/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/>
  </sheetViews>
  <sheetFormatPr defaultRowHeight="14.4" x14ac:dyDescent="0.3"/>
  <sheetData>
    <row r="1" spans="1:11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3">
      <c r="A2">
        <v>1</v>
      </c>
      <c r="B2">
        <v>0.53461965097428488</v>
      </c>
      <c r="C2">
        <v>0.81726650894317265</v>
      </c>
      <c r="D2">
        <v>0.4997109165017275</v>
      </c>
      <c r="E2">
        <v>0.24964122625921659</v>
      </c>
      <c r="F2">
        <v>6.1078359536634541E-2</v>
      </c>
      <c r="G2">
        <v>0.79487813015445552</v>
      </c>
      <c r="H2">
        <v>0.7221306203942276</v>
      </c>
      <c r="I2">
        <v>0.43374459555543998</v>
      </c>
      <c r="J2">
        <v>0.22740182160816336</v>
      </c>
      <c r="K2">
        <v>0.65118248276628443</v>
      </c>
    </row>
    <row r="3" spans="1:11" x14ac:dyDescent="0.3">
      <c r="A3">
        <v>2</v>
      </c>
      <c r="B3">
        <v>0.30763634244097671</v>
      </c>
      <c r="C3">
        <v>0.80114590724385115</v>
      </c>
      <c r="D3">
        <v>0.62169537310323686</v>
      </c>
      <c r="E3">
        <v>8.8362650816862454E-2</v>
      </c>
      <c r="F3">
        <v>0.77044180791179606</v>
      </c>
      <c r="G3">
        <v>0.36630241775956773</v>
      </c>
      <c r="H3">
        <v>0.30775031373194783</v>
      </c>
      <c r="I3">
        <v>7.3009528456966288E-2</v>
      </c>
      <c r="J3">
        <v>0.10740463479692952</v>
      </c>
      <c r="K3">
        <v>0.31948597088620634</v>
      </c>
    </row>
    <row r="4" spans="1:11" x14ac:dyDescent="0.3">
      <c r="A4">
        <v>3</v>
      </c>
      <c r="B4">
        <v>0.36289081120553413</v>
      </c>
      <c r="C4">
        <v>0.85265248689935857</v>
      </c>
      <c r="D4">
        <v>0.80059020217531807</v>
      </c>
      <c r="E4">
        <v>0.89371979422237147</v>
      </c>
      <c r="F4">
        <v>0.20093113286227382</v>
      </c>
      <c r="G4">
        <v>0.78473877897816691</v>
      </c>
      <c r="H4">
        <v>0.80415758214302235</v>
      </c>
      <c r="I4">
        <v>0.82649966867686953</v>
      </c>
      <c r="J4">
        <v>0.50412160283282348</v>
      </c>
      <c r="K4">
        <v>0.38491391104379002</v>
      </c>
    </row>
    <row r="5" spans="1:11" x14ac:dyDescent="0.3">
      <c r="A5">
        <v>4</v>
      </c>
      <c r="B5">
        <v>0.49872988106510197</v>
      </c>
      <c r="C5">
        <v>0.18181168112868085</v>
      </c>
      <c r="D5">
        <v>0.44277326521768046</v>
      </c>
      <c r="E5">
        <v>0.89226702072119113</v>
      </c>
      <c r="F5">
        <v>0.7945022693228474</v>
      </c>
      <c r="G5">
        <v>0.25559590361309803</v>
      </c>
      <c r="H5">
        <v>0.11012435522894071</v>
      </c>
      <c r="I5">
        <v>7.0808854495564733E-2</v>
      </c>
      <c r="J5">
        <v>9.0247486017435818E-2</v>
      </c>
      <c r="K5">
        <v>0.26288062651289767</v>
      </c>
    </row>
    <row r="6" spans="1:11" x14ac:dyDescent="0.3">
      <c r="A6">
        <v>5</v>
      </c>
      <c r="B6">
        <v>0.82081972122740932</v>
      </c>
      <c r="C6">
        <v>0.29992638526772841</v>
      </c>
      <c r="D6">
        <v>0.71490595083599295</v>
      </c>
      <c r="E6">
        <v>7.560371740363403E-2</v>
      </c>
      <c r="F6">
        <v>0.67458057407997374</v>
      </c>
      <c r="G6">
        <v>0.7559377443817149</v>
      </c>
      <c r="H6">
        <v>0.94735608627890833</v>
      </c>
      <c r="I6">
        <v>0.89905936530121666</v>
      </c>
      <c r="J6">
        <v>0.25511094949312341</v>
      </c>
      <c r="K6">
        <v>0.4912678915408043</v>
      </c>
    </row>
    <row r="7" spans="1:11" x14ac:dyDescent="0.3">
      <c r="A7">
        <v>6</v>
      </c>
      <c r="B7">
        <v>0.62661964359091948</v>
      </c>
      <c r="C7">
        <v>9.2883081654525634E-2</v>
      </c>
      <c r="D7">
        <v>0.15059021809278161</v>
      </c>
      <c r="E7">
        <v>0.13278532274837973</v>
      </c>
      <c r="F7">
        <v>0.32518367051953057</v>
      </c>
      <c r="G7">
        <v>0.21511171270410001</v>
      </c>
      <c r="H7">
        <v>0.57541680215353874</v>
      </c>
      <c r="I7">
        <v>0.51753738022472384</v>
      </c>
      <c r="J7">
        <v>7.7433709637186876E-4</v>
      </c>
      <c r="K7">
        <v>0.77129208647859726</v>
      </c>
    </row>
    <row r="8" spans="1:11" x14ac:dyDescent="0.3">
      <c r="A8">
        <v>7</v>
      </c>
      <c r="B8">
        <v>0.79195366045620363</v>
      </c>
      <c r="C8">
        <v>0.39708635024851535</v>
      </c>
      <c r="D8">
        <v>0.98777118084391535</v>
      </c>
      <c r="E8">
        <v>0.68029657614081873</v>
      </c>
      <c r="F8">
        <v>0.22438716747021181</v>
      </c>
      <c r="G8">
        <v>0.27809979096565107</v>
      </c>
      <c r="H8">
        <v>0.95327534722706919</v>
      </c>
      <c r="I8">
        <v>0.57172259905236034</v>
      </c>
      <c r="J8">
        <v>0.29196906993872385</v>
      </c>
      <c r="K8">
        <v>0.61473968266067858</v>
      </c>
    </row>
    <row r="9" spans="1:11" x14ac:dyDescent="0.3">
      <c r="A9">
        <v>8</v>
      </c>
      <c r="B9">
        <v>0.36831221145617676</v>
      </c>
      <c r="C9">
        <v>0.4463083049757619</v>
      </c>
      <c r="D9">
        <v>0.8080481129002075</v>
      </c>
      <c r="E9">
        <v>0.90686458976706263</v>
      </c>
      <c r="F9">
        <v>0.29540330739758791</v>
      </c>
      <c r="G9">
        <v>0.9341896978573021</v>
      </c>
      <c r="H9">
        <v>0.79996627285168986</v>
      </c>
      <c r="I9">
        <v>0.74790317773190051</v>
      </c>
      <c r="J9">
        <v>0.17451112661969936</v>
      </c>
      <c r="K9">
        <v>0.21228197481405975</v>
      </c>
    </row>
    <row r="10" spans="1:11" x14ac:dyDescent="0.3">
      <c r="A10">
        <v>9</v>
      </c>
      <c r="B10">
        <v>0.49653847167463749</v>
      </c>
      <c r="C10">
        <v>0.5816963059634418</v>
      </c>
      <c r="D10">
        <v>0.33560007077199383</v>
      </c>
      <c r="E10">
        <v>0.69691283500158852</v>
      </c>
      <c r="F10">
        <v>0.31018630326917096</v>
      </c>
      <c r="G10">
        <v>0.64265492758774267</v>
      </c>
      <c r="H10">
        <v>0.44495011506401183</v>
      </c>
      <c r="I10">
        <v>0.93210497356911681</v>
      </c>
      <c r="J10">
        <v>0.38303106560288214</v>
      </c>
      <c r="K10">
        <v>1.1993968831602753E-2</v>
      </c>
    </row>
    <row r="11" spans="1:11" x14ac:dyDescent="0.3">
      <c r="A11">
        <v>10</v>
      </c>
      <c r="B11">
        <v>0.81777306274188444</v>
      </c>
      <c r="C11">
        <v>0.94241896866431041</v>
      </c>
      <c r="D11">
        <v>0.25482902167675903</v>
      </c>
      <c r="E11">
        <v>0.69586854938280918</v>
      </c>
      <c r="F11">
        <v>0.30875867480029529</v>
      </c>
      <c r="G11">
        <v>0.91677579420785993</v>
      </c>
      <c r="H11">
        <v>0.48818387573797706</v>
      </c>
      <c r="I11">
        <v>0.50027317261164406</v>
      </c>
      <c r="J11">
        <v>0.80819964969926328</v>
      </c>
      <c r="K11">
        <v>0.48286625421603713</v>
      </c>
    </row>
    <row r="12" spans="1:11" x14ac:dyDescent="0.3">
      <c r="A12">
        <v>11</v>
      </c>
      <c r="B12">
        <v>2.7121281574663314E-2</v>
      </c>
      <c r="C12">
        <v>2.2051253017804973E-2</v>
      </c>
      <c r="D12">
        <v>0.8896187861422139</v>
      </c>
      <c r="E12">
        <v>0.5199654014404963</v>
      </c>
      <c r="F12">
        <v>0.27668246183405654</v>
      </c>
      <c r="G12">
        <v>0.44560169072324207</v>
      </c>
      <c r="H12">
        <v>0.65677582333804674</v>
      </c>
      <c r="I12">
        <v>0.94346522864580751</v>
      </c>
      <c r="J12">
        <v>0.58502491256739819</v>
      </c>
      <c r="K12">
        <v>0.66350059004768602</v>
      </c>
    </row>
    <row r="13" spans="1:11" x14ac:dyDescent="0.3">
      <c r="A13">
        <v>12</v>
      </c>
      <c r="B13">
        <v>0.23915014027137094</v>
      </c>
      <c r="C13">
        <v>0.24970831071450439</v>
      </c>
      <c r="D13">
        <v>0.4676018386250177</v>
      </c>
      <c r="E13">
        <v>0.84996752120168062</v>
      </c>
      <c r="F13">
        <v>0.10790972415955091</v>
      </c>
      <c r="G13">
        <v>0.13876503436873744</v>
      </c>
      <c r="H13">
        <v>0.75907703434688834</v>
      </c>
      <c r="I13">
        <v>0.6689088562996075</v>
      </c>
      <c r="J13">
        <v>0.13851104172987361</v>
      </c>
      <c r="K13">
        <v>0.5736632245785227</v>
      </c>
    </row>
    <row r="14" spans="1:11" x14ac:dyDescent="0.3">
      <c r="A14">
        <v>13</v>
      </c>
      <c r="B14">
        <v>0.81774215836030373</v>
      </c>
      <c r="C14">
        <v>0.62657466161556119</v>
      </c>
      <c r="D14">
        <v>0.96746870505445381</v>
      </c>
      <c r="E14">
        <v>0.32605597752400339</v>
      </c>
      <c r="F14">
        <v>0.43976826477027242</v>
      </c>
      <c r="G14">
        <v>0.48994414869528169</v>
      </c>
      <c r="H14">
        <v>0.7408666450839787</v>
      </c>
      <c r="I14">
        <v>0.65107585270658208</v>
      </c>
      <c r="J14">
        <v>4.4759573237434069E-2</v>
      </c>
      <c r="K14">
        <v>0.76780016358572167</v>
      </c>
    </row>
    <row r="15" spans="1:11" x14ac:dyDescent="0.3">
      <c r="A15">
        <v>14</v>
      </c>
      <c r="B15">
        <v>0.83382175032304717</v>
      </c>
      <c r="C15">
        <v>0.73610980863964459</v>
      </c>
      <c r="D15">
        <v>8.5800859761648973E-2</v>
      </c>
      <c r="E15">
        <v>0.84400805488652653</v>
      </c>
      <c r="F15">
        <v>0.96222662318416152</v>
      </c>
      <c r="G15">
        <v>0.37812406161752277</v>
      </c>
      <c r="H15">
        <v>0.60753688310991927</v>
      </c>
      <c r="I15">
        <v>0.1885390647286409</v>
      </c>
      <c r="J15">
        <v>0.60118345350873903</v>
      </c>
      <c r="K15">
        <v>0.58209950881520034</v>
      </c>
    </row>
    <row r="16" spans="1:11" x14ac:dyDescent="0.3">
      <c r="A16">
        <v>15</v>
      </c>
      <c r="B16">
        <v>0.19261237355669558</v>
      </c>
      <c r="C16">
        <v>0.99180687066345985</v>
      </c>
      <c r="D16">
        <v>0.88343296305915597</v>
      </c>
      <c r="E16">
        <v>0.3103621431266097</v>
      </c>
      <c r="F16">
        <v>0.69334783749683115</v>
      </c>
      <c r="G16">
        <v>0.29926312756765816</v>
      </c>
      <c r="H16">
        <v>0.32742082768999226</v>
      </c>
      <c r="I16">
        <v>0.58499942596219234</v>
      </c>
      <c r="J16">
        <v>0.95277154739553893</v>
      </c>
      <c r="K16">
        <v>0.87889932902189494</v>
      </c>
    </row>
    <row r="17" spans="1:11" x14ac:dyDescent="0.3">
      <c r="A17">
        <v>16</v>
      </c>
      <c r="B17">
        <v>0.22255509007786234</v>
      </c>
      <c r="C17">
        <v>0.67288502505995751</v>
      </c>
      <c r="D17">
        <v>0.42300019327062277</v>
      </c>
      <c r="E17">
        <v>0.53287910801298977</v>
      </c>
      <c r="F17">
        <v>0.91983401836302325</v>
      </c>
      <c r="G17">
        <v>0.6963105590050791</v>
      </c>
      <c r="H17">
        <v>0.34760251259702768</v>
      </c>
      <c r="I17">
        <v>0.21604013039014736</v>
      </c>
      <c r="J17">
        <v>0.81732557888398938</v>
      </c>
      <c r="K17">
        <v>0.10236950652095855</v>
      </c>
    </row>
    <row r="18" spans="1:11" x14ac:dyDescent="0.3">
      <c r="A18">
        <v>17</v>
      </c>
      <c r="B18">
        <v>0.12229427257009384</v>
      </c>
      <c r="C18">
        <v>0.15731831650772266</v>
      </c>
      <c r="D18">
        <v>0.75915743003086367</v>
      </c>
      <c r="E18">
        <v>0.11352335702737271</v>
      </c>
      <c r="F18">
        <v>0.22969201174226617</v>
      </c>
      <c r="G18">
        <v>0.98378861198128476</v>
      </c>
      <c r="H18">
        <v>0.81135943471019678</v>
      </c>
      <c r="I18">
        <v>0.60209026469912375</v>
      </c>
      <c r="J18">
        <v>4.2122228361018532E-2</v>
      </c>
      <c r="K18">
        <v>0.1735084562296243</v>
      </c>
    </row>
    <row r="19" spans="1:11" x14ac:dyDescent="0.3">
      <c r="A19">
        <v>18</v>
      </c>
      <c r="B19">
        <v>0.17507442777568705</v>
      </c>
      <c r="C19">
        <v>0.42636868718589105</v>
      </c>
      <c r="D19">
        <v>6.6877574156964714E-2</v>
      </c>
      <c r="E19">
        <v>0.82811239006040915</v>
      </c>
      <c r="F19">
        <v>0.52609012440829883</v>
      </c>
      <c r="G19">
        <v>0.83789762779087362</v>
      </c>
      <c r="H19">
        <v>0.57763555133194111</v>
      </c>
      <c r="I19">
        <v>0.28802355422233505</v>
      </c>
      <c r="J19">
        <v>7.2368496401447158E-2</v>
      </c>
      <c r="K19">
        <v>5.7226342358029036E-2</v>
      </c>
    </row>
    <row r="20" spans="1:11" x14ac:dyDescent="0.3">
      <c r="A20">
        <v>19</v>
      </c>
      <c r="B20">
        <v>0.76427549710122933</v>
      </c>
      <c r="C20">
        <v>0.22252470294833837</v>
      </c>
      <c r="D20">
        <v>0.95472254064020334</v>
      </c>
      <c r="E20">
        <v>0.95658442756536977</v>
      </c>
      <c r="F20">
        <v>0.37599110721049855</v>
      </c>
      <c r="G20">
        <v>0.92799218383267146</v>
      </c>
      <c r="H20">
        <v>0.14449364663095021</v>
      </c>
      <c r="I20">
        <v>0.14969277597846953</v>
      </c>
      <c r="J20">
        <v>0.13866110071781479</v>
      </c>
      <c r="K20">
        <v>0.63961992283092728</v>
      </c>
    </row>
    <row r="21" spans="1:11" x14ac:dyDescent="0.3">
      <c r="A21">
        <v>20</v>
      </c>
      <c r="B21">
        <v>0.10792450902806161</v>
      </c>
      <c r="C21">
        <v>0.44760800527950784</v>
      </c>
      <c r="D21">
        <v>0.42543932083023572</v>
      </c>
      <c r="E21">
        <v>6.415641601067823E-2</v>
      </c>
      <c r="F21">
        <v>0.60063217454902806</v>
      </c>
      <c r="G21">
        <v>0.18606343714879015</v>
      </c>
      <c r="H21">
        <v>0.45541478972380489</v>
      </c>
      <c r="I21">
        <v>0.46590878415868264</v>
      </c>
      <c r="J21">
        <v>0.14239453289431026</v>
      </c>
      <c r="K21">
        <v>0.61410202486106547</v>
      </c>
    </row>
    <row r="22" spans="1:11" x14ac:dyDescent="0.3">
      <c r="A22">
        <v>21</v>
      </c>
      <c r="B22">
        <v>0.3290549978696069</v>
      </c>
      <c r="C22">
        <v>0.76188598020710452</v>
      </c>
      <c r="D22">
        <v>0.44423558201298208</v>
      </c>
      <c r="E22">
        <v>0.29843674519798458</v>
      </c>
      <c r="F22">
        <v>0.98464926997238433</v>
      </c>
      <c r="G22">
        <v>0.93238134803332084</v>
      </c>
      <c r="H22">
        <v>0.21715396156456079</v>
      </c>
      <c r="I22">
        <v>0.13563975080624779</v>
      </c>
      <c r="J22">
        <v>6.8249256608971409E-2</v>
      </c>
      <c r="K22">
        <v>0.39130130818670872</v>
      </c>
    </row>
    <row r="23" spans="1:11" x14ac:dyDescent="0.3">
      <c r="A23">
        <v>22</v>
      </c>
      <c r="B23">
        <v>0.73055060313504927</v>
      </c>
      <c r="C23">
        <v>0.22266449547217559</v>
      </c>
      <c r="D23">
        <v>0.74418200649337218</v>
      </c>
      <c r="E23">
        <v>0.6278775269198914</v>
      </c>
      <c r="F23">
        <v>0.67329951800788512</v>
      </c>
      <c r="G23">
        <v>0.44863709664721374</v>
      </c>
      <c r="H23">
        <v>0.27254683512646438</v>
      </c>
      <c r="I23">
        <v>0.48575573580114406</v>
      </c>
      <c r="J23">
        <v>0.3577322122434875</v>
      </c>
      <c r="K23">
        <v>0.9262372638731019</v>
      </c>
    </row>
    <row r="24" spans="1:11" x14ac:dyDescent="0.3">
      <c r="A24">
        <v>23</v>
      </c>
      <c r="B24">
        <v>0.53913745029787596</v>
      </c>
      <c r="C24">
        <v>0.58924615732980568</v>
      </c>
      <c r="D24">
        <v>0.26950565574106866</v>
      </c>
      <c r="E24">
        <v>0.76920638035501798</v>
      </c>
      <c r="F24">
        <v>0.42743500096480036</v>
      </c>
      <c r="G24">
        <v>0.47309470150196065</v>
      </c>
      <c r="H24">
        <v>0.3243593046171116</v>
      </c>
      <c r="I24">
        <v>0.55166178207319327</v>
      </c>
      <c r="J24">
        <v>0.84703003421638745</v>
      </c>
      <c r="K24">
        <v>0.28365399259032009</v>
      </c>
    </row>
    <row r="25" spans="1:11" x14ac:dyDescent="0.3">
      <c r="A25">
        <v>24</v>
      </c>
      <c r="B25">
        <v>0.97123613173305035</v>
      </c>
      <c r="C25">
        <v>0.38613440585179581</v>
      </c>
      <c r="D25">
        <v>0.58151949037004869</v>
      </c>
      <c r="E25">
        <v>0.46025845594106563</v>
      </c>
      <c r="F25">
        <v>5.6430280228503271E-5</v>
      </c>
      <c r="G25">
        <v>0.86512716360737463</v>
      </c>
      <c r="H25">
        <v>0.81246067047705894</v>
      </c>
      <c r="I25">
        <v>0.1608647831042761</v>
      </c>
      <c r="J25">
        <v>0.10660187454790426</v>
      </c>
      <c r="K25">
        <v>0.89890128053231333</v>
      </c>
    </row>
    <row r="26" spans="1:11" x14ac:dyDescent="0.3">
      <c r="A26">
        <v>25</v>
      </c>
      <c r="B26">
        <v>0.58387117297547297</v>
      </c>
      <c r="C26">
        <v>0.38216446537433324</v>
      </c>
      <c r="D26">
        <v>0.61911067763775174</v>
      </c>
      <c r="E26">
        <v>0.29339443417127409</v>
      </c>
      <c r="F26">
        <v>0.94487973131499692</v>
      </c>
      <c r="G26">
        <v>0.85843864887570531</v>
      </c>
      <c r="H26">
        <v>0.74604007347065915</v>
      </c>
      <c r="I26">
        <v>0.65370406760126853</v>
      </c>
      <c r="J26">
        <v>0.38016032555398549</v>
      </c>
      <c r="K26">
        <v>0.79216906004954601</v>
      </c>
    </row>
    <row r="27" spans="1:11" x14ac:dyDescent="0.3">
      <c r="A27">
        <v>26</v>
      </c>
      <c r="B27">
        <v>0.41687716669817831</v>
      </c>
      <c r="C27">
        <v>0.10199067616952961</v>
      </c>
      <c r="D27">
        <v>1.5298829875734832E-2</v>
      </c>
      <c r="E27">
        <v>0.21506572310270322</v>
      </c>
      <c r="F27">
        <v>0.83854382481968825</v>
      </c>
      <c r="G27">
        <v>7.3850993431627709E-2</v>
      </c>
      <c r="H27">
        <v>0.57585996973385989</v>
      </c>
      <c r="I27">
        <v>0.91296239469275942</v>
      </c>
      <c r="J27">
        <v>0.12590622469334967</v>
      </c>
      <c r="K27">
        <v>0.24221210031092799</v>
      </c>
    </row>
    <row r="28" spans="1:11" x14ac:dyDescent="0.3">
      <c r="A28">
        <v>27</v>
      </c>
      <c r="B28">
        <v>0.92046468835089934</v>
      </c>
      <c r="C28">
        <v>0.64709184725857927</v>
      </c>
      <c r="D28">
        <v>0.66780968835294308</v>
      </c>
      <c r="E28">
        <v>0.93303828847002357</v>
      </c>
      <c r="F28">
        <v>0.60576872131039139</v>
      </c>
      <c r="G28">
        <v>0.96262176331613114</v>
      </c>
      <c r="H28">
        <v>0.5565897405952569</v>
      </c>
      <c r="I28">
        <v>0.16823598662513972</v>
      </c>
      <c r="J28">
        <v>0.90501239472924011</v>
      </c>
      <c r="K28">
        <v>0.58403409966913522</v>
      </c>
    </row>
    <row r="29" spans="1:11" x14ac:dyDescent="0.3">
      <c r="A29">
        <v>28</v>
      </c>
      <c r="B29">
        <v>0.93042349937494806</v>
      </c>
      <c r="C29">
        <v>0.29966495066203924</v>
      </c>
      <c r="D29">
        <v>0.57529158552875004</v>
      </c>
      <c r="E29">
        <v>0.34443113555300553</v>
      </c>
      <c r="F29">
        <v>0.75715495135189814</v>
      </c>
      <c r="G29">
        <v>0.16015671338881832</v>
      </c>
      <c r="H29">
        <v>0.8008509191479849</v>
      </c>
      <c r="I29">
        <v>0.55953664349518684</v>
      </c>
      <c r="J29">
        <v>0.16872795377694405</v>
      </c>
      <c r="K29">
        <v>0.25035081681472926</v>
      </c>
    </row>
    <row r="30" spans="1:11" x14ac:dyDescent="0.3">
      <c r="A30">
        <v>29</v>
      </c>
      <c r="B30">
        <v>8.305976270297466E-2</v>
      </c>
      <c r="C30">
        <v>0.69680618426222429</v>
      </c>
      <c r="D30">
        <v>0.7061278346036568</v>
      </c>
      <c r="E30">
        <v>0.29456319778003215</v>
      </c>
      <c r="F30">
        <v>0.58155335591102697</v>
      </c>
      <c r="G30">
        <v>0.81561135115709371</v>
      </c>
      <c r="H30">
        <v>0.3003333666737078</v>
      </c>
      <c r="I30">
        <v>0.54325549665448536</v>
      </c>
      <c r="J30">
        <v>0.87514234606819608</v>
      </c>
      <c r="K30">
        <v>3.0614928767164207E-2</v>
      </c>
    </row>
    <row r="31" spans="1:11" x14ac:dyDescent="0.3">
      <c r="A31">
        <v>30</v>
      </c>
      <c r="B31">
        <v>0.5767286159265872</v>
      </c>
      <c r="C31">
        <v>0.11453679635567093</v>
      </c>
      <c r="D31">
        <v>0.95204264703651664</v>
      </c>
      <c r="E31">
        <v>0.39300720133233324</v>
      </c>
      <c r="F31">
        <v>0.24082142015701069</v>
      </c>
      <c r="G31">
        <v>0.86253237342717592</v>
      </c>
      <c r="H31">
        <v>0.37824620562980871</v>
      </c>
      <c r="I31">
        <v>0.73699258127494682</v>
      </c>
      <c r="J31">
        <v>0.52466360731431561</v>
      </c>
      <c r="K31">
        <v>0.52534151504445792</v>
      </c>
    </row>
    <row r="32" spans="1:11" x14ac:dyDescent="0.3">
      <c r="A32">
        <v>31</v>
      </c>
      <c r="B32">
        <v>0.94628849152531003</v>
      </c>
      <c r="C32">
        <v>0.52776204997089671</v>
      </c>
      <c r="D32">
        <v>0.59850616741145446</v>
      </c>
      <c r="E32">
        <v>0.77482115728890555</v>
      </c>
      <c r="F32">
        <v>0.18271476496781158</v>
      </c>
      <c r="G32">
        <v>0.24128026611949105</v>
      </c>
      <c r="H32">
        <v>0.88755268506096208</v>
      </c>
      <c r="I32">
        <v>0.52924519174855367</v>
      </c>
      <c r="J32">
        <v>0.1511110481505028</v>
      </c>
      <c r="K32">
        <v>0.30271718626573263</v>
      </c>
    </row>
    <row r="33" spans="1:11" x14ac:dyDescent="0.3">
      <c r="A33">
        <v>32</v>
      </c>
      <c r="B33">
        <v>0.17762672414251435</v>
      </c>
      <c r="C33">
        <v>0.79474809663042656</v>
      </c>
      <c r="D33">
        <v>0.48130486219872859</v>
      </c>
      <c r="E33">
        <v>0.2687147557554963</v>
      </c>
      <c r="F33">
        <v>0.69199440945526458</v>
      </c>
      <c r="G33">
        <v>0.90154650545389969</v>
      </c>
      <c r="H33">
        <v>0.48679847902678663</v>
      </c>
      <c r="I33">
        <v>0.86350653735693816</v>
      </c>
      <c r="J33">
        <v>0.30573988689250109</v>
      </c>
      <c r="K33">
        <v>0.67361189186069903</v>
      </c>
    </row>
    <row r="34" spans="1:11" x14ac:dyDescent="0.3">
      <c r="A34">
        <v>33</v>
      </c>
      <c r="B34">
        <v>0.83736942877681575</v>
      </c>
      <c r="C34">
        <v>0.82734841897404765</v>
      </c>
      <c r="D34">
        <v>0.7271504295391843</v>
      </c>
      <c r="E34">
        <v>0.21713845218279626</v>
      </c>
      <c r="F34">
        <v>0.48774691509856438</v>
      </c>
      <c r="G34">
        <v>0.93013959283930969</v>
      </c>
      <c r="H34">
        <v>0.78629763811713249</v>
      </c>
      <c r="I34">
        <v>0.92834877275704542</v>
      </c>
      <c r="J34">
        <v>0.6541171750585304</v>
      </c>
      <c r="K34">
        <v>0.5268858003274357</v>
      </c>
    </row>
    <row r="35" spans="1:11" x14ac:dyDescent="0.3">
      <c r="A35">
        <v>34</v>
      </c>
      <c r="B35">
        <v>0.82697219374966502</v>
      </c>
      <c r="C35">
        <v>0.73394252729349552</v>
      </c>
      <c r="D35">
        <v>0.21654671886310395</v>
      </c>
      <c r="E35">
        <v>0.46954490341386435</v>
      </c>
      <c r="F35">
        <v>0.24972315607946216</v>
      </c>
      <c r="G35">
        <v>0.94686808716993964</v>
      </c>
      <c r="H35">
        <v>0.68612790699225401</v>
      </c>
      <c r="I35">
        <v>0.35267628087303327</v>
      </c>
      <c r="J35">
        <v>0.38914731649320233</v>
      </c>
      <c r="K35">
        <v>0.1347475207970571</v>
      </c>
    </row>
    <row r="36" spans="1:11" x14ac:dyDescent="0.3">
      <c r="A36">
        <v>35</v>
      </c>
      <c r="B36">
        <v>0.93506424550850176</v>
      </c>
      <c r="C36">
        <v>0.95052750177739209</v>
      </c>
      <c r="D36">
        <v>0.138413068305553</v>
      </c>
      <c r="E36">
        <v>0.56623634103983445</v>
      </c>
      <c r="F36">
        <v>0.95730682376740472</v>
      </c>
      <c r="G36">
        <v>0.34101976478863461</v>
      </c>
      <c r="H36">
        <v>0.99480353223995477</v>
      </c>
      <c r="I36">
        <v>0.49479844735349654</v>
      </c>
      <c r="J36">
        <v>0.21953942374605051</v>
      </c>
      <c r="K36">
        <v>7.4991089227716579E-2</v>
      </c>
    </row>
    <row r="37" spans="1:11" x14ac:dyDescent="0.3">
      <c r="A37">
        <v>36</v>
      </c>
      <c r="B37">
        <v>0.10681895837508981</v>
      </c>
      <c r="C37">
        <v>0.63246751518152655</v>
      </c>
      <c r="D37">
        <v>0.3344041406247249</v>
      </c>
      <c r="E37">
        <v>0.73361009994152981</v>
      </c>
      <c r="F37">
        <v>0.60191319353185857</v>
      </c>
      <c r="G37">
        <v>0.48160121013314972</v>
      </c>
      <c r="H37">
        <v>0.91027651524231912</v>
      </c>
      <c r="I37">
        <v>0.30717632444838394</v>
      </c>
      <c r="J37">
        <v>0.84249836202497397</v>
      </c>
      <c r="K37">
        <v>5.6377608853687922E-2</v>
      </c>
    </row>
    <row r="38" spans="1:11" x14ac:dyDescent="0.3">
      <c r="A38">
        <v>37</v>
      </c>
      <c r="B38">
        <v>9.7558032854461296E-2</v>
      </c>
      <c r="C38">
        <v>0.92559028093213935</v>
      </c>
      <c r="D38">
        <v>0.74304248001656281</v>
      </c>
      <c r="E38">
        <v>0.1473189125153489</v>
      </c>
      <c r="F38">
        <v>0.98935250189707247</v>
      </c>
      <c r="G38">
        <v>0.69754995545273768</v>
      </c>
      <c r="H38">
        <v>0.89079319822499925</v>
      </c>
      <c r="I38">
        <v>0.77122410627188442</v>
      </c>
      <c r="J38">
        <v>0.65442206012831683</v>
      </c>
      <c r="K38">
        <v>0.72123541747452236</v>
      </c>
    </row>
    <row r="39" spans="1:11" x14ac:dyDescent="0.3">
      <c r="A39">
        <v>38</v>
      </c>
      <c r="B39">
        <v>0.8651038032262699</v>
      </c>
      <c r="C39">
        <v>0.23797647917128895</v>
      </c>
      <c r="D39">
        <v>0.24311956813023738</v>
      </c>
      <c r="E39">
        <v>0.68628593278189531</v>
      </c>
      <c r="F39">
        <v>0.37649608291402648</v>
      </c>
      <c r="G39">
        <v>0.27584047547825041</v>
      </c>
      <c r="H39">
        <v>0.71055447066972566</v>
      </c>
      <c r="I39">
        <v>0.81197532817658902</v>
      </c>
      <c r="J39">
        <v>0.67263540306888014</v>
      </c>
      <c r="K39">
        <v>0.21292898740634447</v>
      </c>
    </row>
    <row r="40" spans="1:11" x14ac:dyDescent="0.3">
      <c r="A40">
        <v>39</v>
      </c>
      <c r="B40">
        <v>0.64603704031844755</v>
      </c>
      <c r="C40">
        <v>0.59587739734238343</v>
      </c>
      <c r="D40">
        <v>0.18359354014125484</v>
      </c>
      <c r="E40">
        <v>0.3931987992125926</v>
      </c>
      <c r="F40">
        <v>8.3984148580204088E-2</v>
      </c>
      <c r="G40">
        <v>0.55972056207659737</v>
      </c>
      <c r="H40">
        <v>0.54136568226408233</v>
      </c>
      <c r="I40">
        <v>0.52315655246225068</v>
      </c>
      <c r="J40">
        <v>7.9185012650442199E-2</v>
      </c>
      <c r="K40">
        <v>6.5959528096528164E-2</v>
      </c>
    </row>
    <row r="41" spans="1:11" x14ac:dyDescent="0.3">
      <c r="A41">
        <v>40</v>
      </c>
      <c r="B41">
        <v>0.27801347982375835</v>
      </c>
      <c r="C41">
        <v>0.66861536613382599</v>
      </c>
      <c r="D41">
        <v>0.14284491508946739</v>
      </c>
      <c r="E41">
        <v>0.2205923911108052</v>
      </c>
      <c r="F41">
        <v>9.070676977501857E-2</v>
      </c>
      <c r="G41">
        <v>0.34114243532134025</v>
      </c>
      <c r="H41">
        <v>8.1357122195413578E-2</v>
      </c>
      <c r="I41">
        <v>0.79767248624501907</v>
      </c>
      <c r="J41">
        <v>0.27615718342713613</v>
      </c>
      <c r="K41">
        <v>0.77303158673012506</v>
      </c>
    </row>
    <row r="42" spans="1:11" x14ac:dyDescent="0.3">
      <c r="A42">
        <v>41</v>
      </c>
      <c r="B42">
        <v>1.2576657289336102E-2</v>
      </c>
      <c r="C42">
        <v>0.67947875198849916</v>
      </c>
      <c r="D42">
        <v>0.86467596810428282</v>
      </c>
      <c r="E42">
        <v>0.18768725148582255</v>
      </c>
      <c r="F42">
        <v>0.88165314229699288</v>
      </c>
      <c r="G42">
        <v>0.49250015933539926</v>
      </c>
      <c r="H42">
        <v>0.26936058413415453</v>
      </c>
      <c r="I42">
        <v>0.71734880846201787</v>
      </c>
      <c r="J42">
        <v>0.13735817203015244</v>
      </c>
      <c r="K42">
        <v>0.65491564224886234</v>
      </c>
    </row>
    <row r="43" spans="1:11" x14ac:dyDescent="0.3">
      <c r="A43">
        <v>42</v>
      </c>
      <c r="B43">
        <v>0.68757387440360351</v>
      </c>
      <c r="C43">
        <v>0.54450411182734326</v>
      </c>
      <c r="D43">
        <v>0.6917650978115778</v>
      </c>
      <c r="E43">
        <v>0.43074056306573139</v>
      </c>
      <c r="F43">
        <v>0.21009673679522989</v>
      </c>
      <c r="G43">
        <v>0.44943419539133944</v>
      </c>
      <c r="H43">
        <v>0.63214446948893899</v>
      </c>
      <c r="I43">
        <v>0.67820093055615582</v>
      </c>
      <c r="J43">
        <v>0.44732357863383609</v>
      </c>
      <c r="K43">
        <v>0.84544274809640441</v>
      </c>
    </row>
    <row r="44" spans="1:11" x14ac:dyDescent="0.3">
      <c r="A44">
        <v>43</v>
      </c>
      <c r="B44">
        <v>0.78740395861186141</v>
      </c>
      <c r="C44">
        <v>5.7279088099185915E-2</v>
      </c>
      <c r="D44">
        <v>0.96928673749803496</v>
      </c>
      <c r="E44">
        <v>0.537157672126793</v>
      </c>
      <c r="F44">
        <v>0.69787473434384306</v>
      </c>
      <c r="G44">
        <v>0.90032329703317271</v>
      </c>
      <c r="H44">
        <v>0.54018340335409554</v>
      </c>
      <c r="I44">
        <v>0.29492774703556601</v>
      </c>
      <c r="J44">
        <v>3.9224568660160775E-2</v>
      </c>
      <c r="K44">
        <v>0.99288815987560153</v>
      </c>
    </row>
    <row r="45" spans="1:11" x14ac:dyDescent="0.3">
      <c r="A45">
        <v>44</v>
      </c>
      <c r="B45">
        <v>0.99794160125277021</v>
      </c>
      <c r="C45">
        <v>0.2607823108784787</v>
      </c>
      <c r="D45">
        <v>0.90723862556816148</v>
      </c>
      <c r="E45">
        <v>0.91713936938593432</v>
      </c>
      <c r="F45">
        <v>0.43954044457138941</v>
      </c>
      <c r="G45">
        <v>0.61179916391662015</v>
      </c>
      <c r="H45">
        <v>0.27408532856626699</v>
      </c>
      <c r="I45">
        <v>0.84002875855013937</v>
      </c>
      <c r="J45">
        <v>0.37872651669248358</v>
      </c>
      <c r="K45">
        <v>0.53135238272896135</v>
      </c>
    </row>
    <row r="46" spans="1:11" x14ac:dyDescent="0.3">
      <c r="A46">
        <v>45</v>
      </c>
      <c r="B46">
        <v>0.23963548858689032</v>
      </c>
      <c r="C46">
        <v>0.1174718464729585</v>
      </c>
      <c r="D46">
        <v>6.4715977010486703E-2</v>
      </c>
      <c r="E46">
        <v>0.72600422758735528</v>
      </c>
      <c r="F46">
        <v>0.34768533307292659</v>
      </c>
      <c r="G46">
        <v>0.43798156030244151</v>
      </c>
      <c r="H46">
        <v>0.49275777304159851</v>
      </c>
      <c r="I46">
        <v>0.29283329650387646</v>
      </c>
      <c r="J46">
        <v>0.42664227235508978</v>
      </c>
      <c r="K46">
        <v>0.63316982080385331</v>
      </c>
    </row>
    <row r="47" spans="1:11" x14ac:dyDescent="0.3">
      <c r="A47">
        <v>46</v>
      </c>
      <c r="B47">
        <v>0.73680985481239147</v>
      </c>
      <c r="C47">
        <v>0.46713898641330398</v>
      </c>
      <c r="D47">
        <v>0.36331878245662652</v>
      </c>
      <c r="E47">
        <v>8.989276444934069E-2</v>
      </c>
      <c r="F47">
        <v>0.81830561375393207</v>
      </c>
      <c r="G47">
        <v>6.5215453990945416E-2</v>
      </c>
      <c r="H47">
        <v>0.76812795727723537</v>
      </c>
      <c r="I47">
        <v>0.38670467507134276</v>
      </c>
      <c r="J47">
        <v>0.37569773182031851</v>
      </c>
      <c r="K47">
        <v>0.9511708357945472</v>
      </c>
    </row>
    <row r="48" spans="1:11" x14ac:dyDescent="0.3">
      <c r="A48">
        <v>47</v>
      </c>
      <c r="B48">
        <v>0.69040522125961545</v>
      </c>
      <c r="C48">
        <v>0.85607038717044814</v>
      </c>
      <c r="D48">
        <v>0.39811074872005436</v>
      </c>
      <c r="E48">
        <v>0.92060347786581498</v>
      </c>
      <c r="F48">
        <v>7.5183064136480349E-3</v>
      </c>
      <c r="G48">
        <v>0.50082366118997879</v>
      </c>
      <c r="H48">
        <v>0.83958141939459874</v>
      </c>
      <c r="I48">
        <v>0.94886764815860736</v>
      </c>
      <c r="J48">
        <v>0.21169374589682877</v>
      </c>
      <c r="K48">
        <v>0.4671157029287939</v>
      </c>
    </row>
    <row r="49" spans="1:11" x14ac:dyDescent="0.3">
      <c r="A49">
        <v>48</v>
      </c>
      <c r="B49">
        <v>0.91465371722434818</v>
      </c>
      <c r="C49">
        <v>0.87990731724796645</v>
      </c>
      <c r="D49">
        <v>0.20998463341789131</v>
      </c>
      <c r="E49">
        <v>0.15610081531094511</v>
      </c>
      <c r="F49">
        <v>0.70125123954264978</v>
      </c>
      <c r="G49">
        <v>8.4785657096997702E-2</v>
      </c>
      <c r="H49">
        <v>0.33301008373528451</v>
      </c>
      <c r="I49">
        <v>0.19351619883105597</v>
      </c>
      <c r="J49">
        <v>0.89304356001666407</v>
      </c>
      <c r="K49">
        <v>0.25508344575432362</v>
      </c>
    </row>
    <row r="50" spans="1:11" x14ac:dyDescent="0.3">
      <c r="A50">
        <v>49</v>
      </c>
      <c r="B50">
        <v>0.87238459311263594</v>
      </c>
      <c r="C50">
        <v>0.21764816879269966</v>
      </c>
      <c r="D50">
        <v>0.74899703442790744</v>
      </c>
      <c r="E50">
        <v>0.82106998902054185</v>
      </c>
      <c r="F50">
        <v>0.88814053445039087</v>
      </c>
      <c r="G50">
        <v>0.90147403306679741</v>
      </c>
      <c r="H50">
        <v>0.13639849955929018</v>
      </c>
      <c r="I50">
        <v>9.1071810443252854E-3</v>
      </c>
      <c r="J50">
        <v>0.93158200979769745</v>
      </c>
      <c r="K50">
        <v>1.0432494114176127E-2</v>
      </c>
    </row>
    <row r="51" spans="1:11" x14ac:dyDescent="0.3">
      <c r="A51">
        <v>50</v>
      </c>
      <c r="B51">
        <v>0.97194313162259582</v>
      </c>
      <c r="C51">
        <v>0.79920480518270631</v>
      </c>
      <c r="D51">
        <v>0.27727360846036986</v>
      </c>
      <c r="E51">
        <v>0.65784056418667769</v>
      </c>
      <c r="F51">
        <v>0.34802752149217819</v>
      </c>
      <c r="G51">
        <v>0.30140261328647366</v>
      </c>
      <c r="H51">
        <v>0.36226598742823723</v>
      </c>
      <c r="I51">
        <v>0.36388228217271812</v>
      </c>
      <c r="J51">
        <v>1.4305928729951956E-2</v>
      </c>
      <c r="K51">
        <v>0.39176573986248708</v>
      </c>
    </row>
    <row r="52" spans="1:11" x14ac:dyDescent="0.3">
      <c r="A52">
        <v>51</v>
      </c>
      <c r="B52">
        <v>0.42930125963291088</v>
      </c>
      <c r="C52">
        <v>0.56152225087020191</v>
      </c>
      <c r="D52">
        <v>0.24210858299333371</v>
      </c>
      <c r="E52">
        <v>0.58793111244378626</v>
      </c>
      <c r="F52">
        <v>0.45321253798322092</v>
      </c>
      <c r="G52">
        <v>5.8052522656651839E-2</v>
      </c>
      <c r="H52">
        <v>0.21519414809501691</v>
      </c>
      <c r="I52">
        <v>0.40948139690514795</v>
      </c>
      <c r="J52">
        <v>0.50648208590297761</v>
      </c>
      <c r="K52">
        <v>5.6425483384222153E-2</v>
      </c>
    </row>
    <row r="53" spans="1:11" x14ac:dyDescent="0.3">
      <c r="A53">
        <v>52</v>
      </c>
      <c r="B53">
        <v>0.56682938342335321</v>
      </c>
      <c r="C53">
        <v>0.42904564729291739</v>
      </c>
      <c r="D53">
        <v>0.74533116519402776</v>
      </c>
      <c r="E53">
        <v>0.20244939723132915</v>
      </c>
      <c r="F53">
        <v>6.2325201402869124E-2</v>
      </c>
      <c r="G53">
        <v>0.10964527564633519</v>
      </c>
      <c r="H53">
        <v>0.86779447647538355</v>
      </c>
      <c r="I53">
        <v>0.92176641329050124</v>
      </c>
      <c r="J53">
        <v>0.72731153895366252</v>
      </c>
      <c r="K53">
        <v>0.17256887707672419</v>
      </c>
    </row>
    <row r="54" spans="1:11" x14ac:dyDescent="0.3">
      <c r="A54">
        <v>53</v>
      </c>
      <c r="B54">
        <v>0.60918723019180931</v>
      </c>
      <c r="C54">
        <v>0.93654183143549563</v>
      </c>
      <c r="D54">
        <v>0.6304549424731386</v>
      </c>
      <c r="E54">
        <v>0.76649688393434845</v>
      </c>
      <c r="F54">
        <v>4.9468244823309804E-2</v>
      </c>
      <c r="G54">
        <v>0.81277001529599224</v>
      </c>
      <c r="H54">
        <v>0.54984581762030893</v>
      </c>
      <c r="I54">
        <v>0.23873238211916936</v>
      </c>
      <c r="J54">
        <v>0.37644366519966765</v>
      </c>
      <c r="K54">
        <v>0.11422137967333357</v>
      </c>
    </row>
    <row r="55" spans="1:11" x14ac:dyDescent="0.3">
      <c r="A55">
        <v>54</v>
      </c>
      <c r="B55">
        <v>0.45794411968093574</v>
      </c>
      <c r="C55">
        <v>0.76628047538182686</v>
      </c>
      <c r="D55">
        <v>0.59960639547827244</v>
      </c>
      <c r="E55">
        <v>0.69650778794220236</v>
      </c>
      <c r="F55">
        <v>0.58323449212420042</v>
      </c>
      <c r="G55">
        <v>0.87901938980124483</v>
      </c>
      <c r="H55">
        <v>0.69998885629842733</v>
      </c>
      <c r="I55">
        <v>0.75588389742153195</v>
      </c>
      <c r="J55">
        <v>0.66462873863183536</v>
      </c>
      <c r="K55">
        <v>0.48440146393435524</v>
      </c>
    </row>
    <row r="56" spans="1:11" x14ac:dyDescent="0.3">
      <c r="A56">
        <v>55</v>
      </c>
      <c r="B56">
        <v>0.45471909662624155</v>
      </c>
      <c r="C56">
        <v>0.95689360825743919</v>
      </c>
      <c r="D56">
        <v>0.76692609138387446</v>
      </c>
      <c r="E56">
        <v>0.49668512265991305</v>
      </c>
      <c r="F56">
        <v>0.27275712890904058</v>
      </c>
      <c r="G56">
        <v>4.8345020652295179E-2</v>
      </c>
      <c r="H56">
        <v>0.47122831397187026</v>
      </c>
      <c r="I56">
        <v>0.62144474280629558</v>
      </c>
      <c r="J56">
        <v>0.9966439889259523</v>
      </c>
      <c r="K56">
        <v>0.18559511097249437</v>
      </c>
    </row>
    <row r="57" spans="1:11" x14ac:dyDescent="0.3">
      <c r="A57">
        <v>56</v>
      </c>
      <c r="B57">
        <v>0.29751970898488422</v>
      </c>
      <c r="C57">
        <v>0.7552870098047163</v>
      </c>
      <c r="D57">
        <v>0.69658473047028013</v>
      </c>
      <c r="E57">
        <v>0.75243787458166234</v>
      </c>
      <c r="F57">
        <v>0.80205865594089598</v>
      </c>
      <c r="G57">
        <v>0.65590476947848975</v>
      </c>
      <c r="H57">
        <v>0.59962974865647789</v>
      </c>
      <c r="I57">
        <v>0.24341143566280998</v>
      </c>
      <c r="J57">
        <v>0.64157814098674326</v>
      </c>
      <c r="K57">
        <v>0.78079082674786449</v>
      </c>
    </row>
    <row r="58" spans="1:11" x14ac:dyDescent="0.3">
      <c r="A58">
        <v>57</v>
      </c>
      <c r="B58">
        <v>0.8134343374293832</v>
      </c>
      <c r="C58">
        <v>0.89936157061573685</v>
      </c>
      <c r="D58">
        <v>0.59336721640651824</v>
      </c>
      <c r="E58">
        <v>6.7519803615171403E-3</v>
      </c>
      <c r="F58">
        <v>0.58047735139259626</v>
      </c>
      <c r="G58">
        <v>0.50354019956887053</v>
      </c>
      <c r="H58">
        <v>3.4787431200299035E-2</v>
      </c>
      <c r="I58">
        <v>0.13064506075665494</v>
      </c>
      <c r="J58">
        <v>8.8826600354372398E-2</v>
      </c>
      <c r="K58">
        <v>0.55163667509313774</v>
      </c>
    </row>
    <row r="59" spans="1:11" x14ac:dyDescent="0.3">
      <c r="A59">
        <v>58</v>
      </c>
      <c r="B59">
        <v>0.69325034541297248</v>
      </c>
      <c r="C59">
        <v>0.55872251769626058</v>
      </c>
      <c r="D59">
        <v>0.18650946865388329</v>
      </c>
      <c r="E59">
        <v>0.33520313866724905</v>
      </c>
      <c r="F59">
        <v>0.39115614431630807</v>
      </c>
      <c r="G59">
        <v>0.29961651898896569</v>
      </c>
      <c r="H59">
        <v>0.35016327623807864</v>
      </c>
      <c r="I59">
        <v>0.21114356563882308</v>
      </c>
      <c r="J59">
        <v>0.94720338504667378</v>
      </c>
      <c r="K59">
        <v>0.76238757304007976</v>
      </c>
    </row>
    <row r="60" spans="1:11" x14ac:dyDescent="0.3">
      <c r="A60">
        <v>59</v>
      </c>
      <c r="B60">
        <v>0.23338570971715356</v>
      </c>
      <c r="C60">
        <v>6.490881562146944E-3</v>
      </c>
      <c r="D60">
        <v>0.80865419905208358</v>
      </c>
      <c r="E60">
        <v>0.43946146176673606</v>
      </c>
      <c r="F60">
        <v>0.73792026459590854</v>
      </c>
      <c r="G60">
        <v>0.17016143066614842</v>
      </c>
      <c r="H60">
        <v>0.20803602305910329</v>
      </c>
      <c r="I60">
        <v>6.9951551608797069E-2</v>
      </c>
      <c r="J60">
        <v>2.2185130263013164E-2</v>
      </c>
      <c r="K60">
        <v>0.99891037077453682</v>
      </c>
    </row>
    <row r="61" spans="1:11" x14ac:dyDescent="0.3">
      <c r="A61">
        <v>60</v>
      </c>
      <c r="B61">
        <v>0.80299860763313591</v>
      </c>
      <c r="C61">
        <v>9.3213890387857989E-2</v>
      </c>
      <c r="D61">
        <v>5.9162638774739484E-2</v>
      </c>
      <c r="E61">
        <v>0.82319774414111646</v>
      </c>
      <c r="F61">
        <v>0.61028763343565695</v>
      </c>
      <c r="G61">
        <v>0.10572850770183817</v>
      </c>
      <c r="H61">
        <v>0.21549815841360653</v>
      </c>
      <c r="I61">
        <v>0.75242787707640046</v>
      </c>
      <c r="J61">
        <v>0.75504975624820569</v>
      </c>
      <c r="K61">
        <v>6.4225804375126261E-2</v>
      </c>
    </row>
    <row r="62" spans="1:11" x14ac:dyDescent="0.3">
      <c r="A62">
        <v>61</v>
      </c>
      <c r="B62">
        <v>0.46155708174330679</v>
      </c>
      <c r="C62">
        <v>0.64794789277924125</v>
      </c>
      <c r="D62">
        <v>0.31243773858502799</v>
      </c>
      <c r="E62">
        <v>0.34067463637015749</v>
      </c>
      <c r="F62">
        <v>0.92289040804586697</v>
      </c>
      <c r="G62">
        <v>0.98974216663871994</v>
      </c>
      <c r="H62">
        <v>8.5169840990957701E-2</v>
      </c>
      <c r="I62">
        <v>0.36516565822342206</v>
      </c>
      <c r="J62">
        <v>0.8599737728203587</v>
      </c>
      <c r="K62">
        <v>0.89063762419272519</v>
      </c>
    </row>
    <row r="63" spans="1:11" x14ac:dyDescent="0.3">
      <c r="A63">
        <v>62</v>
      </c>
      <c r="B63">
        <v>0.84734179238596374</v>
      </c>
      <c r="C63">
        <v>0.98444108369573302</v>
      </c>
      <c r="D63">
        <v>0.28327588930195513</v>
      </c>
      <c r="E63">
        <v>0.95328728952176023</v>
      </c>
      <c r="F63">
        <v>0.2265735151652376</v>
      </c>
      <c r="G63">
        <v>0.41692436196149385</v>
      </c>
      <c r="H63">
        <v>0.91639544238141057</v>
      </c>
      <c r="I63">
        <v>0.99400700057047531</v>
      </c>
      <c r="J63">
        <v>0.59595617100553566</v>
      </c>
      <c r="K63">
        <v>0.59874605289611627</v>
      </c>
    </row>
    <row r="64" spans="1:11" x14ac:dyDescent="0.3">
      <c r="A64">
        <v>63</v>
      </c>
      <c r="B64">
        <v>0.39001748755774235</v>
      </c>
      <c r="C64">
        <v>0.45976365366022542</v>
      </c>
      <c r="D64">
        <v>0.1807693376108398</v>
      </c>
      <c r="E64">
        <v>0.96022401112708788</v>
      </c>
      <c r="F64">
        <v>0.42684975068655462</v>
      </c>
      <c r="G64">
        <v>7.6071127095556079E-3</v>
      </c>
      <c r="H64">
        <v>0.74511508147036909</v>
      </c>
      <c r="I64">
        <v>0.34203521372934798</v>
      </c>
      <c r="J64">
        <v>0.37852010318000118</v>
      </c>
      <c r="K64">
        <v>5.8254805022242784E-2</v>
      </c>
    </row>
    <row r="65" spans="1:11" x14ac:dyDescent="0.3">
      <c r="A65">
        <v>64</v>
      </c>
      <c r="B65">
        <v>0.49947751690568876</v>
      </c>
      <c r="C65">
        <v>0.46137542718605173</v>
      </c>
      <c r="D65">
        <v>0.37641745986364916</v>
      </c>
      <c r="E65">
        <v>0.87039494575008181</v>
      </c>
      <c r="F65">
        <v>0.7397106459752173</v>
      </c>
      <c r="G65">
        <v>0.48980882842156015</v>
      </c>
      <c r="H65">
        <v>0.38154496913232039</v>
      </c>
      <c r="I65">
        <v>0.97493674492089544</v>
      </c>
      <c r="J65">
        <v>0.53293569327439505</v>
      </c>
      <c r="K65">
        <v>0.59237802302210352</v>
      </c>
    </row>
    <row r="66" spans="1:11" x14ac:dyDescent="0.3">
      <c r="A66">
        <v>65</v>
      </c>
      <c r="B66">
        <v>0.83297624140811399</v>
      </c>
      <c r="C66">
        <v>0.73665499231088216</v>
      </c>
      <c r="D66">
        <v>0.80697592717564182</v>
      </c>
      <c r="E66">
        <v>0.39065404975768492</v>
      </c>
      <c r="F66">
        <v>0.44123161985562154</v>
      </c>
      <c r="G66">
        <v>0.89417403142874563</v>
      </c>
      <c r="H66">
        <v>0.68525089891510627</v>
      </c>
      <c r="I66">
        <v>0.24653953030149045</v>
      </c>
      <c r="J66">
        <v>0.11768619377486944</v>
      </c>
      <c r="K66">
        <v>0.79828746641440007</v>
      </c>
    </row>
    <row r="67" spans="1:11" x14ac:dyDescent="0.3">
      <c r="A67">
        <v>66</v>
      </c>
      <c r="B67">
        <v>0.48961776439298266</v>
      </c>
      <c r="C67">
        <v>0.11316634748568322</v>
      </c>
      <c r="D67">
        <v>0.18906313578157119</v>
      </c>
      <c r="E67">
        <v>0.74779802366086767</v>
      </c>
      <c r="F67">
        <v>0.92085492545309977</v>
      </c>
      <c r="G67">
        <v>0.45271115174900478</v>
      </c>
      <c r="H67">
        <v>0.24055511377314132</v>
      </c>
      <c r="I67">
        <v>0.65033108482451885</v>
      </c>
      <c r="J67">
        <v>0.86148386862576387</v>
      </c>
      <c r="K67">
        <v>0.97227239445320379</v>
      </c>
    </row>
    <row r="68" spans="1:11" x14ac:dyDescent="0.3">
      <c r="A68">
        <v>67</v>
      </c>
      <c r="B68">
        <v>0.31013836870224509</v>
      </c>
      <c r="C68">
        <v>0.19680067910611665</v>
      </c>
      <c r="D68">
        <v>0.64550570260758056</v>
      </c>
      <c r="E68">
        <v>0.39343334516942952</v>
      </c>
      <c r="F68">
        <v>0.36361887437589724</v>
      </c>
      <c r="G68">
        <v>0.34783603638893457</v>
      </c>
      <c r="H68">
        <v>0.93821639808747936</v>
      </c>
      <c r="I68">
        <v>0.69794009572665261</v>
      </c>
      <c r="J68">
        <v>0.35507250407473812</v>
      </c>
      <c r="K68">
        <v>0.22007079514334471</v>
      </c>
    </row>
    <row r="69" spans="1:11" x14ac:dyDescent="0.3">
      <c r="A69">
        <v>68</v>
      </c>
      <c r="B69">
        <v>0.76627360640861564</v>
      </c>
      <c r="C69">
        <v>8.2242663386072001E-2</v>
      </c>
      <c r="D69">
        <v>0.87250848765185429</v>
      </c>
      <c r="E69">
        <v>0.13696664221169652</v>
      </c>
      <c r="F69">
        <v>0.18182282359827995</v>
      </c>
      <c r="G69">
        <v>0.88887766420119529</v>
      </c>
      <c r="H69">
        <v>0.34128900682866814</v>
      </c>
      <c r="I69">
        <v>0.11160853996028541</v>
      </c>
      <c r="J69">
        <v>0.34974321672922859</v>
      </c>
      <c r="K69">
        <v>0.18839623703812691</v>
      </c>
    </row>
    <row r="70" spans="1:11" x14ac:dyDescent="0.3">
      <c r="A70">
        <v>69</v>
      </c>
      <c r="B70">
        <v>0.85184631351733553</v>
      </c>
      <c r="C70">
        <v>0.80132906297626139</v>
      </c>
      <c r="D70">
        <v>0.72877685390903857</v>
      </c>
      <c r="E70">
        <v>0.72361207508277425</v>
      </c>
      <c r="F70">
        <v>0.59868958994031152</v>
      </c>
      <c r="G70">
        <v>0.27824139914478951</v>
      </c>
      <c r="H70">
        <v>7.1481963753519118E-3</v>
      </c>
      <c r="I70">
        <v>0.58901516859985303</v>
      </c>
      <c r="J70">
        <v>0.60627053693085797</v>
      </c>
      <c r="K70">
        <v>0.31288718082826583</v>
      </c>
    </row>
    <row r="71" spans="1:11" x14ac:dyDescent="0.3">
      <c r="A71">
        <v>70</v>
      </c>
      <c r="B71">
        <v>0.81565878890383325</v>
      </c>
      <c r="C71">
        <v>0.48507637944967807</v>
      </c>
      <c r="D71">
        <v>0.6491307206391238</v>
      </c>
      <c r="E71">
        <v>0.93761272253993566</v>
      </c>
      <c r="F71">
        <v>0.92743332288351654</v>
      </c>
      <c r="G71">
        <v>3.2027436522474861E-4</v>
      </c>
      <c r="H71">
        <v>0.91680588513149541</v>
      </c>
      <c r="I71">
        <v>0.36683388809310569</v>
      </c>
      <c r="J71">
        <v>0.59266688934011968</v>
      </c>
      <c r="K71">
        <v>0.11838759476284377</v>
      </c>
    </row>
    <row r="72" spans="1:11" x14ac:dyDescent="0.3">
      <c r="A72">
        <v>71</v>
      </c>
      <c r="B72">
        <v>0.48587417361197449</v>
      </c>
      <c r="C72">
        <v>4.458832570812099E-2</v>
      </c>
      <c r="D72">
        <v>0.68272131006467329</v>
      </c>
      <c r="E72">
        <v>0.69644667098651136</v>
      </c>
      <c r="F72">
        <v>0.10112172945518694</v>
      </c>
      <c r="G72">
        <v>0.4323082284703168</v>
      </c>
      <c r="H72">
        <v>3.332467873561229E-2</v>
      </c>
      <c r="I72">
        <v>0.3901021642791116</v>
      </c>
      <c r="J72">
        <v>0.75421753397460745</v>
      </c>
      <c r="K72">
        <v>0.55253568730235092</v>
      </c>
    </row>
    <row r="73" spans="1:11" x14ac:dyDescent="0.3">
      <c r="A73">
        <v>72</v>
      </c>
      <c r="B73">
        <v>0.90950639290911806</v>
      </c>
      <c r="C73">
        <v>0.79191153919539559</v>
      </c>
      <c r="D73">
        <v>0.1271515640973373</v>
      </c>
      <c r="E73">
        <v>0.82749891726189273</v>
      </c>
      <c r="F73">
        <v>6.3711541367131641E-2</v>
      </c>
      <c r="G73">
        <v>0.89769743041925087</v>
      </c>
      <c r="H73">
        <v>0.53216867927266986</v>
      </c>
      <c r="I73">
        <v>0.71308581653219705</v>
      </c>
      <c r="J73">
        <v>0.50691594683316321</v>
      </c>
      <c r="K73">
        <v>0.88877787460696156</v>
      </c>
    </row>
    <row r="74" spans="1:11" x14ac:dyDescent="0.3">
      <c r="A74">
        <v>73</v>
      </c>
      <c r="B74">
        <v>0.39090444031623406</v>
      </c>
      <c r="C74">
        <v>0.99922496148020556</v>
      </c>
      <c r="D74">
        <v>0.44120877316024698</v>
      </c>
      <c r="E74">
        <v>0.41497660430099637</v>
      </c>
      <c r="F74">
        <v>0.30121459034310882</v>
      </c>
      <c r="G74">
        <v>0.9726326367683662</v>
      </c>
      <c r="H74">
        <v>0.62496808325533881</v>
      </c>
      <c r="I74">
        <v>0.74374445093262143</v>
      </c>
      <c r="J74">
        <v>0.70794493281477888</v>
      </c>
      <c r="K74">
        <v>0.93803792336611624</v>
      </c>
    </row>
    <row r="75" spans="1:11" x14ac:dyDescent="0.3">
      <c r="A75">
        <v>74</v>
      </c>
      <c r="B75">
        <v>0.698521129708221</v>
      </c>
      <c r="C75">
        <v>0.76469721742500463</v>
      </c>
      <c r="D75">
        <v>0.80226689100361226</v>
      </c>
      <c r="E75">
        <v>0.22942894779781342</v>
      </c>
      <c r="F75">
        <v>0.23023647740741615</v>
      </c>
      <c r="G75">
        <v>0.72209039299108069</v>
      </c>
      <c r="H75">
        <v>0.94398708906607376</v>
      </c>
      <c r="I75">
        <v>0.71745314330149079</v>
      </c>
      <c r="J75">
        <v>0.77392623620393763</v>
      </c>
      <c r="K75">
        <v>0.95391529148611487</v>
      </c>
    </row>
    <row r="76" spans="1:11" x14ac:dyDescent="0.3">
      <c r="A76">
        <v>75</v>
      </c>
      <c r="B76">
        <v>0.83262466745750585</v>
      </c>
      <c r="C76">
        <v>0.71004799323538614</v>
      </c>
      <c r="D76">
        <v>0.56505657369785045</v>
      </c>
      <c r="E76">
        <v>0.52774312871565887</v>
      </c>
      <c r="F76">
        <v>0.42802022802994222</v>
      </c>
      <c r="G76">
        <v>0.41182466346092372</v>
      </c>
      <c r="H76">
        <v>0.16799856129310253</v>
      </c>
      <c r="I76">
        <v>0.26774092274444883</v>
      </c>
      <c r="J76">
        <v>0.17482818663601984</v>
      </c>
      <c r="K76">
        <v>0.62100513071087127</v>
      </c>
    </row>
    <row r="77" spans="1:11" x14ac:dyDescent="0.3">
      <c r="A77">
        <v>76</v>
      </c>
      <c r="B77">
        <v>0.92818361696004359</v>
      </c>
      <c r="C77">
        <v>0.11007487681539396</v>
      </c>
      <c r="D77">
        <v>0.3706051357314345</v>
      </c>
      <c r="E77">
        <v>0.19871936862874717</v>
      </c>
      <c r="F77">
        <v>1.6346380398322369E-2</v>
      </c>
      <c r="G77">
        <v>0.29089279057905115</v>
      </c>
      <c r="H77">
        <v>0.25533454001698552</v>
      </c>
      <c r="I77">
        <v>0.28481804202301642</v>
      </c>
      <c r="J77">
        <v>0.68375133537339861</v>
      </c>
      <c r="K77">
        <v>0.21255776526356396</v>
      </c>
    </row>
    <row r="78" spans="1:11" x14ac:dyDescent="0.3">
      <c r="A78">
        <v>77</v>
      </c>
      <c r="B78">
        <v>0.50233052579724613</v>
      </c>
      <c r="C78">
        <v>0.48906116760752194</v>
      </c>
      <c r="D78">
        <v>0.16584219793017185</v>
      </c>
      <c r="E78">
        <v>0.51516567410178504</v>
      </c>
      <c r="F78">
        <v>0.5962268869753512</v>
      </c>
      <c r="G78">
        <v>0.70121938795687455</v>
      </c>
      <c r="H78">
        <v>0.72240379213167827</v>
      </c>
      <c r="I78">
        <v>0.17189883063915212</v>
      </c>
      <c r="J78">
        <v>0.59335511249472861</v>
      </c>
      <c r="K78">
        <v>0.33241435118205664</v>
      </c>
    </row>
    <row r="79" spans="1:11" x14ac:dyDescent="0.3">
      <c r="A79">
        <v>78</v>
      </c>
      <c r="B79">
        <v>0.33227791765340231</v>
      </c>
      <c r="C79">
        <v>0.66662117017234912</v>
      </c>
      <c r="D79">
        <v>0.55845616983408097</v>
      </c>
      <c r="E79">
        <v>3.4816728334543967E-2</v>
      </c>
      <c r="F79">
        <v>8.2007160053304551E-3</v>
      </c>
      <c r="G79">
        <v>6.8074315624177983E-2</v>
      </c>
      <c r="H79">
        <v>0.65391430985409882</v>
      </c>
      <c r="I79">
        <v>0.76234010923386952</v>
      </c>
      <c r="J79">
        <v>0.49513046679423256</v>
      </c>
      <c r="K79">
        <v>0.93073217761877303</v>
      </c>
    </row>
    <row r="80" spans="1:11" x14ac:dyDescent="0.3">
      <c r="A80">
        <v>79</v>
      </c>
      <c r="B80">
        <v>1.9793739142563327E-2</v>
      </c>
      <c r="C80">
        <v>0.72557995700893085</v>
      </c>
      <c r="D80">
        <v>0.30225514324293867</v>
      </c>
      <c r="E80">
        <v>0.2017005699802642</v>
      </c>
      <c r="F80">
        <v>0.83628876320936751</v>
      </c>
      <c r="G80">
        <v>0.45176963694503414</v>
      </c>
      <c r="H80">
        <v>0.6947131902804845</v>
      </c>
      <c r="I80">
        <v>0.22738154258991139</v>
      </c>
      <c r="J80">
        <v>0.16790131258617036</v>
      </c>
      <c r="K80">
        <v>0.23575545048594271</v>
      </c>
    </row>
    <row r="81" spans="1:11" x14ac:dyDescent="0.3">
      <c r="A81">
        <v>80</v>
      </c>
      <c r="B81">
        <v>0.94909566436690185</v>
      </c>
      <c r="C81">
        <v>0.73084592962344974</v>
      </c>
      <c r="D81">
        <v>0.91679205254106888</v>
      </c>
      <c r="E81">
        <v>0.40258779566574077</v>
      </c>
      <c r="F81">
        <v>0.38088329832220591</v>
      </c>
      <c r="G81">
        <v>0.70362456104057813</v>
      </c>
      <c r="H81">
        <v>0.83600833212716663</v>
      </c>
      <c r="I81">
        <v>0.44872441633244842</v>
      </c>
      <c r="J81">
        <v>7.2955434257335861E-2</v>
      </c>
      <c r="K81">
        <v>0.40043805095442819</v>
      </c>
    </row>
    <row r="82" spans="1:11" x14ac:dyDescent="0.3">
      <c r="A82">
        <v>81</v>
      </c>
      <c r="B82">
        <v>0.93917747246826933</v>
      </c>
      <c r="C82">
        <v>5.7237196516448319E-2</v>
      </c>
      <c r="D82">
        <v>0.47874966069330294</v>
      </c>
      <c r="E82">
        <v>0.69627882002600627</v>
      </c>
      <c r="F82">
        <v>0.7287398499974167</v>
      </c>
      <c r="G82">
        <v>0.16925470702407719</v>
      </c>
      <c r="H82">
        <v>0.77842464137020817</v>
      </c>
      <c r="I82">
        <v>0.83035442298588524</v>
      </c>
      <c r="J82">
        <v>0.50440495669076824</v>
      </c>
      <c r="K82">
        <v>0.11205080173193627</v>
      </c>
    </row>
    <row r="83" spans="1:11" x14ac:dyDescent="0.3">
      <c r="A83">
        <v>82</v>
      </c>
      <c r="B83">
        <v>0.31105440982605448</v>
      </c>
      <c r="C83">
        <v>0.54891367051706563</v>
      </c>
      <c r="D83">
        <v>0.96356275490428966</v>
      </c>
      <c r="E83">
        <v>1.1847437163361674E-2</v>
      </c>
      <c r="F83">
        <v>0.51336324986212423</v>
      </c>
      <c r="G83">
        <v>0.54411216806035989</v>
      </c>
      <c r="H83">
        <v>0.52974822414641609</v>
      </c>
      <c r="I83">
        <v>0.61410799700059093</v>
      </c>
      <c r="J83">
        <v>0.56886718696190319</v>
      </c>
      <c r="K83">
        <v>6.0409141324573756E-2</v>
      </c>
    </row>
    <row r="84" spans="1:11" x14ac:dyDescent="0.3">
      <c r="A84">
        <v>83</v>
      </c>
      <c r="B84">
        <v>0.60080037304034417</v>
      </c>
      <c r="C84">
        <v>0.93758413302790766</v>
      </c>
      <c r="D84">
        <v>0.95857389452311825</v>
      </c>
      <c r="E84">
        <v>0.51445395687898188</v>
      </c>
      <c r="F84">
        <v>9.448292913305989E-2</v>
      </c>
      <c r="G84">
        <v>0.97071464487972703</v>
      </c>
      <c r="H84">
        <v>5.8084872130010567E-2</v>
      </c>
      <c r="I84">
        <v>0.94719807839436965</v>
      </c>
      <c r="J84">
        <v>0.28025247426665578</v>
      </c>
      <c r="K84">
        <v>0.59908416696300948</v>
      </c>
    </row>
    <row r="85" spans="1:11" x14ac:dyDescent="0.3">
      <c r="A85">
        <v>84</v>
      </c>
      <c r="B85">
        <v>0.59880783042991348</v>
      </c>
      <c r="C85">
        <v>0.42080145087570753</v>
      </c>
      <c r="D85">
        <v>0.80964646143714969</v>
      </c>
      <c r="E85">
        <v>0.13725023802415104</v>
      </c>
      <c r="F85">
        <v>0.60136729695421631</v>
      </c>
      <c r="G85">
        <v>0.47183364433965791</v>
      </c>
      <c r="H85">
        <v>0.21816857208095963</v>
      </c>
      <c r="I85">
        <v>0.38820755788047068</v>
      </c>
      <c r="J85">
        <v>0.91924460945069808</v>
      </c>
      <c r="K85">
        <v>0.42467068383033935</v>
      </c>
    </row>
    <row r="86" spans="1:11" x14ac:dyDescent="0.3">
      <c r="A86">
        <v>85</v>
      </c>
      <c r="B86">
        <v>0.72488749304195332</v>
      </c>
      <c r="C86">
        <v>0.89855421402122193</v>
      </c>
      <c r="D86">
        <v>5.8955820951999804E-2</v>
      </c>
      <c r="E86">
        <v>9.9021632847492436E-3</v>
      </c>
      <c r="F86">
        <v>0.78772977295273439</v>
      </c>
      <c r="G86">
        <v>0.95415556646616773</v>
      </c>
      <c r="H86">
        <v>0.49687512968439207</v>
      </c>
      <c r="I86">
        <v>0.44274309957593327</v>
      </c>
      <c r="J86">
        <v>0.15671709708171089</v>
      </c>
      <c r="K86">
        <v>0.69537685856621645</v>
      </c>
    </row>
    <row r="87" spans="1:11" x14ac:dyDescent="0.3">
      <c r="A87">
        <v>86</v>
      </c>
      <c r="B87">
        <v>0.19407872574529783</v>
      </c>
      <c r="C87">
        <v>0.94903534394057276</v>
      </c>
      <c r="D87">
        <v>0.77748560076246986</v>
      </c>
      <c r="E87">
        <v>0.96887504751194753</v>
      </c>
      <c r="F87">
        <v>0.16646959241407844</v>
      </c>
      <c r="G87">
        <v>0.86018560023687551</v>
      </c>
      <c r="H87">
        <v>0.11568702477581372</v>
      </c>
      <c r="I87">
        <v>0.92563084771976301</v>
      </c>
      <c r="J87">
        <v>0.63948529662450282</v>
      </c>
      <c r="K87">
        <v>0.6262607445281313</v>
      </c>
    </row>
    <row r="88" spans="1:11" x14ac:dyDescent="0.3">
      <c r="A88">
        <v>87</v>
      </c>
      <c r="B88">
        <v>0.70928627506183783</v>
      </c>
      <c r="C88">
        <v>6.9242979463136733E-2</v>
      </c>
      <c r="D88">
        <v>0.51330813412162912</v>
      </c>
      <c r="E88">
        <v>0.34547746632897136</v>
      </c>
      <c r="F88">
        <v>0.51350267467921007</v>
      </c>
      <c r="G88">
        <v>0.62336966210156552</v>
      </c>
      <c r="H88">
        <v>0.55305335967494407</v>
      </c>
      <c r="I88">
        <v>0.38428908286856645</v>
      </c>
      <c r="J88">
        <v>0.29291275034966846</v>
      </c>
      <c r="K88">
        <v>0.90758232695148355</v>
      </c>
    </row>
    <row r="89" spans="1:11" x14ac:dyDescent="0.3">
      <c r="A89">
        <v>88</v>
      </c>
      <c r="B89">
        <v>3.785554387112422E-2</v>
      </c>
      <c r="C89">
        <v>0.99190809841066674</v>
      </c>
      <c r="D89">
        <v>0.76063831980930685</v>
      </c>
      <c r="E89">
        <v>0.20886028812343949</v>
      </c>
      <c r="F89">
        <v>0.55056416944188646</v>
      </c>
      <c r="G89">
        <v>0.11471135715813052</v>
      </c>
      <c r="H89">
        <v>0.85664623663169104</v>
      </c>
      <c r="I89">
        <v>0.70313440747482026</v>
      </c>
      <c r="J89">
        <v>0.77614141576943618</v>
      </c>
      <c r="K89">
        <v>0.71794316638710132</v>
      </c>
    </row>
    <row r="90" spans="1:11" x14ac:dyDescent="0.3">
      <c r="A90">
        <v>89</v>
      </c>
      <c r="B90">
        <v>0.31122933142587439</v>
      </c>
      <c r="C90">
        <v>0.52265104681513153</v>
      </c>
      <c r="D90">
        <v>0.51256475780351707</v>
      </c>
      <c r="E90">
        <v>0.17366425003715624</v>
      </c>
      <c r="F90">
        <v>0.57512196452495501</v>
      </c>
      <c r="G90">
        <v>4.1586568531726487E-2</v>
      </c>
      <c r="H90">
        <v>0.43508759476318704</v>
      </c>
      <c r="I90">
        <v>0.88309250796674987</v>
      </c>
      <c r="J90">
        <v>0.51428080293680678</v>
      </c>
      <c r="K90">
        <v>0.8733391864266995</v>
      </c>
    </row>
    <row r="91" spans="1:11" x14ac:dyDescent="0.3">
      <c r="A91">
        <v>90</v>
      </c>
      <c r="B91">
        <v>0.26755011218827662</v>
      </c>
      <c r="C91">
        <v>0.70304021496632785</v>
      </c>
      <c r="D91">
        <v>0.62600587638537686</v>
      </c>
      <c r="E91">
        <v>0.85625162838867719</v>
      </c>
      <c r="F91">
        <v>1.850171618190477E-2</v>
      </c>
      <c r="G91">
        <v>0.52848778006546782</v>
      </c>
      <c r="H91">
        <v>0.40689480384336729</v>
      </c>
      <c r="I91">
        <v>0.65020889473682508</v>
      </c>
      <c r="J91">
        <v>0.98647344523149583</v>
      </c>
      <c r="K91">
        <v>0.4951885873577756</v>
      </c>
    </row>
    <row r="92" spans="1:11" x14ac:dyDescent="0.3">
      <c r="A92">
        <v>91</v>
      </c>
      <c r="B92">
        <v>0.98534768027831499</v>
      </c>
      <c r="C92">
        <v>0.50180065330678114</v>
      </c>
      <c r="D92">
        <v>0.22912743743458464</v>
      </c>
      <c r="E92">
        <v>0.74506356447821698</v>
      </c>
      <c r="F92">
        <v>0.21516608785166425</v>
      </c>
      <c r="G92">
        <v>1.9997269999107004E-2</v>
      </c>
      <c r="H92">
        <v>0.62864097768814964</v>
      </c>
      <c r="I92">
        <v>1.1469839793908698E-2</v>
      </c>
      <c r="J92">
        <v>0.24509431838668161</v>
      </c>
      <c r="K92">
        <v>0.30493589805880406</v>
      </c>
    </row>
    <row r="93" spans="1:11" x14ac:dyDescent="0.3">
      <c r="A93">
        <v>92</v>
      </c>
      <c r="B93">
        <v>0.9183482657118559</v>
      </c>
      <c r="C93">
        <v>0.381479410244422</v>
      </c>
      <c r="D93">
        <v>0.51084668882176099</v>
      </c>
      <c r="E93">
        <v>0.13838118083644602</v>
      </c>
      <c r="F93">
        <v>0.43827105741113159</v>
      </c>
      <c r="G93">
        <v>3.1339144373008221E-3</v>
      </c>
      <c r="H93">
        <v>0.29080388284305669</v>
      </c>
      <c r="I93">
        <v>0.75787108157319971</v>
      </c>
      <c r="J93">
        <v>0.15579537818000455</v>
      </c>
      <c r="K93">
        <v>0.66873470037406768</v>
      </c>
    </row>
    <row r="94" spans="1:11" x14ac:dyDescent="0.3">
      <c r="A94">
        <v>93</v>
      </c>
      <c r="B94">
        <v>0.62250017120986467</v>
      </c>
      <c r="C94">
        <v>6.6381156725640156E-2</v>
      </c>
      <c r="D94">
        <v>0.31835620020766087</v>
      </c>
      <c r="E94">
        <v>0.5545450983802156</v>
      </c>
      <c r="F94">
        <v>0.91170422588023647</v>
      </c>
      <c r="G94">
        <v>0.40628481877970213</v>
      </c>
      <c r="H94">
        <v>0.40835804145504317</v>
      </c>
      <c r="I94">
        <v>0.62542482715883141</v>
      </c>
      <c r="J94">
        <v>0.44082841757483504</v>
      </c>
      <c r="K94">
        <v>0.22886127850904048</v>
      </c>
    </row>
    <row r="95" spans="1:11" x14ac:dyDescent="0.3">
      <c r="A95">
        <v>94</v>
      </c>
      <c r="B95">
        <v>0.75487209408343603</v>
      </c>
      <c r="C95">
        <v>0.37859328596047348</v>
      </c>
      <c r="D95">
        <v>0.43198710118044048</v>
      </c>
      <c r="E95">
        <v>0.46385443928104186</v>
      </c>
      <c r="F95">
        <v>0.9798542526186298</v>
      </c>
      <c r="G95">
        <v>0.12755078662804697</v>
      </c>
      <c r="H95">
        <v>7.19350645907888E-2</v>
      </c>
      <c r="I95">
        <v>0.40230928984538583</v>
      </c>
      <c r="J95">
        <v>0.71315038666698316</v>
      </c>
      <c r="K95">
        <v>0.59292308639932079</v>
      </c>
    </row>
    <row r="96" spans="1:11" x14ac:dyDescent="0.3">
      <c r="A96">
        <v>95</v>
      </c>
      <c r="B96">
        <v>0.52957288997741014</v>
      </c>
      <c r="C96">
        <v>0.27213277332267594</v>
      </c>
      <c r="D96">
        <v>0.79018612178870873</v>
      </c>
      <c r="E96">
        <v>5.5571757063016092E-2</v>
      </c>
      <c r="F96">
        <v>0.25757865734509777</v>
      </c>
      <c r="G96">
        <v>0.81168005198235849</v>
      </c>
      <c r="H96">
        <v>8.1245230598080864E-2</v>
      </c>
      <c r="I96">
        <v>0.39260104157991171</v>
      </c>
      <c r="J96">
        <v>0.51931898511371666</v>
      </c>
      <c r="K96">
        <v>0.15758209935098422</v>
      </c>
    </row>
    <row r="97" spans="1:11" x14ac:dyDescent="0.3">
      <c r="A97">
        <v>96</v>
      </c>
      <c r="B97">
        <v>9.2071931843357602E-2</v>
      </c>
      <c r="C97">
        <v>0.75489427242266061</v>
      </c>
      <c r="D97">
        <v>0.92383470534516088</v>
      </c>
      <c r="E97">
        <v>0.52452619135551526</v>
      </c>
      <c r="F97">
        <v>0.79985515160085463</v>
      </c>
      <c r="G97">
        <v>0.94290265185490074</v>
      </c>
      <c r="H97">
        <v>0.49237078165352277</v>
      </c>
      <c r="I97">
        <v>0.52183596354678286</v>
      </c>
      <c r="J97">
        <v>0.83907991289396466</v>
      </c>
      <c r="K97">
        <v>0.13658836131004037</v>
      </c>
    </row>
    <row r="98" spans="1:11" x14ac:dyDescent="0.3">
      <c r="A98">
        <v>97</v>
      </c>
      <c r="B98">
        <v>0.55650116440736896</v>
      </c>
      <c r="C98">
        <v>0.44200028862350171</v>
      </c>
      <c r="D98">
        <v>0.22044334515768504</v>
      </c>
      <c r="E98">
        <v>0.14170463093574293</v>
      </c>
      <c r="F98">
        <v>0.43189348423767537</v>
      </c>
      <c r="G98">
        <v>0.664738464878879</v>
      </c>
      <c r="H98">
        <v>0.67151837997208486</v>
      </c>
      <c r="I98">
        <v>0.66662773968846789</v>
      </c>
      <c r="J98">
        <v>0.36739597473731977</v>
      </c>
      <c r="K98">
        <v>0.32768949447390394</v>
      </c>
    </row>
    <row r="99" spans="1:11" x14ac:dyDescent="0.3">
      <c r="A99">
        <v>98</v>
      </c>
      <c r="B99">
        <v>6.9157295974369148E-2</v>
      </c>
      <c r="C99">
        <v>0.93890830621457022</v>
      </c>
      <c r="D99">
        <v>0.38189383847100322</v>
      </c>
      <c r="E99">
        <v>0.20715937483302349</v>
      </c>
      <c r="F99">
        <v>0.42085849002207876</v>
      </c>
      <c r="G99">
        <v>0.36976548428478095</v>
      </c>
      <c r="H99">
        <v>0.2252355384109086</v>
      </c>
      <c r="I99">
        <v>0.83982911650906866</v>
      </c>
      <c r="J99">
        <v>0.6789882248207354</v>
      </c>
      <c r="K99">
        <v>0.74815956705160058</v>
      </c>
    </row>
    <row r="100" spans="1:11" x14ac:dyDescent="0.3">
      <c r="A100">
        <v>99</v>
      </c>
      <c r="B100">
        <v>0.58381977739886304</v>
      </c>
      <c r="C100">
        <v>8.248273414943097E-2</v>
      </c>
      <c r="D100">
        <v>0.32590136650625268</v>
      </c>
      <c r="E100">
        <v>0.73438245682169179</v>
      </c>
      <c r="F100">
        <v>0.50271838916869005</v>
      </c>
      <c r="G100">
        <v>0.11308061037281214</v>
      </c>
      <c r="H100">
        <v>0.39752646714982987</v>
      </c>
      <c r="I100">
        <v>0.56173405341824612</v>
      </c>
      <c r="J100">
        <v>0.34559682493954302</v>
      </c>
      <c r="K100">
        <v>0.37144319042472562</v>
      </c>
    </row>
    <row r="101" spans="1:11" x14ac:dyDescent="0.3">
      <c r="A101">
        <v>100</v>
      </c>
      <c r="B101">
        <v>0.49377237072176083</v>
      </c>
      <c r="C101">
        <v>0.1600712260200825</v>
      </c>
      <c r="D101">
        <v>1.1937792701377514E-4</v>
      </c>
      <c r="E101">
        <v>0.65384385936729994</v>
      </c>
      <c r="F101">
        <v>0.25248827892015357</v>
      </c>
      <c r="G101">
        <v>0.43740179615346908</v>
      </c>
      <c r="H101">
        <v>0.95894045759498681</v>
      </c>
      <c r="I101">
        <v>0.85404744222069939</v>
      </c>
      <c r="J101">
        <v>0.93605095467320676</v>
      </c>
      <c r="K101">
        <v>0.38064575064832673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4.4" x14ac:dyDescent="0.3"/>
  <cols>
    <col min="5" max="5" width="12" bestFit="1" customWidth="1"/>
  </cols>
  <sheetData>
    <row r="1" spans="1:7" ht="18" x14ac:dyDescent="0.35">
      <c r="A1" s="16" t="s">
        <v>16</v>
      </c>
    </row>
    <row r="3" spans="1:7" x14ac:dyDescent="0.3">
      <c r="A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</row>
    <row r="4" spans="1:7" x14ac:dyDescent="0.3">
      <c r="A4" t="s">
        <v>9</v>
      </c>
      <c r="C4" s="18">
        <f>AVERAGE(Data)</f>
        <v>0.50823970424427489</v>
      </c>
      <c r="D4" s="18">
        <v>0.5</v>
      </c>
      <c r="E4" s="7">
        <f>C4-D4</f>
        <v>8.2397042442748925E-3</v>
      </c>
      <c r="F4" s="7">
        <v>0.01</v>
      </c>
      <c r="G4" t="b">
        <f>E4&lt;F4</f>
        <v>1</v>
      </c>
    </row>
    <row r="5" spans="1:7" x14ac:dyDescent="0.3">
      <c r="A5" t="s">
        <v>10</v>
      </c>
      <c r="C5" s="18">
        <f>STDEV(Data)</f>
        <v>0.28695852209838518</v>
      </c>
      <c r="D5" s="18">
        <f>SQRT(1/12)</f>
        <v>0.28867513459481287</v>
      </c>
      <c r="E5" s="7">
        <f>C5-D5</f>
        <v>-1.716612496427683E-3</v>
      </c>
      <c r="F5" s="7">
        <v>0.01</v>
      </c>
      <c r="G5" t="b">
        <f>E5&lt;F5</f>
        <v>1</v>
      </c>
    </row>
    <row r="8" spans="1:7" x14ac:dyDescent="0.3">
      <c r="A8" s="1" t="s">
        <v>23</v>
      </c>
    </row>
    <row r="9" spans="1:7" x14ac:dyDescent="0.3">
      <c r="A9" s="14" t="s">
        <v>24</v>
      </c>
      <c r="B9" s="14" t="s">
        <v>25</v>
      </c>
      <c r="C9" s="14" t="s">
        <v>18</v>
      </c>
      <c r="D9" s="14" t="s">
        <v>19</v>
      </c>
      <c r="E9" s="14" t="s">
        <v>26</v>
      </c>
      <c r="F9" s="1" t="s">
        <v>21</v>
      </c>
      <c r="G9" s="1" t="s">
        <v>22</v>
      </c>
    </row>
    <row r="10" spans="1:7" x14ac:dyDescent="0.3">
      <c r="A10">
        <v>0.1</v>
      </c>
      <c r="B10">
        <f t="shared" ref="B10:B18" si="0">COUNTIF(Data,"&lt;"&amp;A10)</f>
        <v>94</v>
      </c>
      <c r="C10" s="8">
        <f>B10</f>
        <v>94</v>
      </c>
      <c r="D10" s="9">
        <f t="shared" ref="D10:D19" si="1">COUNT(Data)/10</f>
        <v>100</v>
      </c>
      <c r="E10" s="10">
        <f>_xlfn.CHISQ.TEST(C10:C19,D10:D19)</f>
        <v>0.98034077745623693</v>
      </c>
      <c r="F10" s="7">
        <v>0.95</v>
      </c>
      <c r="G10" t="b">
        <f>E10&gt;F10</f>
        <v>1</v>
      </c>
    </row>
    <row r="11" spans="1:7" x14ac:dyDescent="0.3">
      <c r="A11">
        <v>0.2</v>
      </c>
      <c r="B11">
        <f t="shared" si="0"/>
        <v>185</v>
      </c>
      <c r="C11">
        <f>B11-B10</f>
        <v>91</v>
      </c>
      <c r="D11" s="9">
        <f t="shared" si="1"/>
        <v>100</v>
      </c>
    </row>
    <row r="12" spans="1:7" x14ac:dyDescent="0.3">
      <c r="A12">
        <v>0.3</v>
      </c>
      <c r="B12">
        <f t="shared" si="0"/>
        <v>290</v>
      </c>
      <c r="C12">
        <f t="shared" ref="C12:C19" si="2">B12-B11</f>
        <v>105</v>
      </c>
      <c r="D12" s="9">
        <f t="shared" si="1"/>
        <v>100</v>
      </c>
    </row>
    <row r="13" spans="1:7" x14ac:dyDescent="0.3">
      <c r="A13">
        <v>0.4</v>
      </c>
      <c r="B13">
        <f t="shared" si="0"/>
        <v>391</v>
      </c>
      <c r="C13">
        <f t="shared" si="2"/>
        <v>101</v>
      </c>
      <c r="D13" s="9">
        <f t="shared" si="1"/>
        <v>100</v>
      </c>
    </row>
    <row r="14" spans="1:7" x14ac:dyDescent="0.3">
      <c r="A14">
        <v>0.5</v>
      </c>
      <c r="B14">
        <f t="shared" si="0"/>
        <v>489</v>
      </c>
      <c r="C14">
        <f t="shared" si="2"/>
        <v>98</v>
      </c>
      <c r="D14" s="9">
        <f t="shared" si="1"/>
        <v>100</v>
      </c>
    </row>
    <row r="15" spans="1:7" x14ac:dyDescent="0.3">
      <c r="A15">
        <v>0.6</v>
      </c>
      <c r="B15">
        <f t="shared" si="0"/>
        <v>593</v>
      </c>
      <c r="C15">
        <f t="shared" si="2"/>
        <v>104</v>
      </c>
      <c r="D15" s="9">
        <f t="shared" si="1"/>
        <v>100</v>
      </c>
    </row>
    <row r="16" spans="1:7" x14ac:dyDescent="0.3">
      <c r="A16">
        <v>0.7</v>
      </c>
      <c r="B16">
        <f t="shared" si="0"/>
        <v>693</v>
      </c>
      <c r="C16">
        <f t="shared" si="2"/>
        <v>100</v>
      </c>
      <c r="D16" s="9">
        <f t="shared" si="1"/>
        <v>100</v>
      </c>
    </row>
    <row r="17" spans="1:4" x14ac:dyDescent="0.3">
      <c r="A17">
        <v>0.8</v>
      </c>
      <c r="B17">
        <f t="shared" si="0"/>
        <v>796</v>
      </c>
      <c r="C17">
        <f t="shared" si="2"/>
        <v>103</v>
      </c>
      <c r="D17" s="9">
        <f t="shared" si="1"/>
        <v>100</v>
      </c>
    </row>
    <row r="18" spans="1:4" x14ac:dyDescent="0.3">
      <c r="A18">
        <v>0.9</v>
      </c>
      <c r="B18">
        <f t="shared" si="0"/>
        <v>892</v>
      </c>
      <c r="C18">
        <f t="shared" si="2"/>
        <v>96</v>
      </c>
      <c r="D18" s="9">
        <f t="shared" si="1"/>
        <v>100</v>
      </c>
    </row>
    <row r="19" spans="1:4" x14ac:dyDescent="0.3">
      <c r="A19">
        <v>1</v>
      </c>
      <c r="B19">
        <f>COUNTIF(Data,"&lt;="&amp;A19)</f>
        <v>1000</v>
      </c>
      <c r="C19">
        <f t="shared" si="2"/>
        <v>108</v>
      </c>
      <c r="D19" s="9">
        <f t="shared" si="1"/>
        <v>100</v>
      </c>
    </row>
    <row r="20" spans="1:4" ht="15" thickBot="1" x14ac:dyDescent="0.35">
      <c r="C20" s="12">
        <f>SUM(C10:C19)</f>
        <v>1000</v>
      </c>
      <c r="D20" s="13">
        <f>SUM(D10:D19)</f>
        <v>1000</v>
      </c>
    </row>
    <row r="21" spans="1:4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4.4" x14ac:dyDescent="0.3"/>
  <cols>
    <col min="4" max="4" width="14" bestFit="1" customWidth="1"/>
  </cols>
  <sheetData>
    <row r="1" spans="1:4" ht="18" x14ac:dyDescent="0.35">
      <c r="A1" s="16" t="s">
        <v>0</v>
      </c>
    </row>
    <row r="2" spans="1:4" x14ac:dyDescent="0.3">
      <c r="A2" s="1"/>
    </row>
    <row r="3" spans="1:4" x14ac:dyDescent="0.3">
      <c r="A3" s="4" t="s">
        <v>4</v>
      </c>
      <c r="D3" s="5">
        <v>100000</v>
      </c>
    </row>
    <row r="4" spans="1:4" x14ac:dyDescent="0.3">
      <c r="A4" s="4" t="s">
        <v>5</v>
      </c>
      <c r="D4" s="2">
        <v>0.01</v>
      </c>
    </row>
    <row r="5" spans="1:4" x14ac:dyDescent="0.3">
      <c r="A5" t="s">
        <v>2</v>
      </c>
      <c r="D5" s="2">
        <v>0.05</v>
      </c>
    </row>
    <row r="6" spans="1:4" x14ac:dyDescent="0.3">
      <c r="A6" t="s">
        <v>3</v>
      </c>
      <c r="D6" s="2">
        <v>0.15</v>
      </c>
    </row>
    <row r="8" spans="1:4" x14ac:dyDescent="0.3">
      <c r="A8" s="3" t="s">
        <v>27</v>
      </c>
    </row>
    <row r="9" spans="1:4" x14ac:dyDescent="0.3">
      <c r="A9" s="4" t="s">
        <v>6</v>
      </c>
      <c r="D9" s="19">
        <v>1.4999999999999999E-2</v>
      </c>
    </row>
    <row r="10" spans="1:4" x14ac:dyDescent="0.3">
      <c r="A10" s="4" t="s">
        <v>8</v>
      </c>
      <c r="D10" s="2">
        <v>0.8</v>
      </c>
    </row>
    <row r="12" spans="1:4" x14ac:dyDescent="0.3">
      <c r="A12" s="3"/>
    </row>
    <row r="13" spans="1:4" x14ac:dyDescent="0.3">
      <c r="A13" s="4"/>
      <c r="D13" s="2"/>
    </row>
    <row r="14" spans="1:4" x14ac:dyDescent="0.3">
      <c r="A14" s="4"/>
      <c r="D1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workbookViewId="0"/>
  </sheetViews>
  <sheetFormatPr defaultRowHeight="14.4" x14ac:dyDescent="0.3"/>
  <cols>
    <col min="13" max="23" width="11.109375" customWidth="1"/>
    <col min="25" max="35" width="11.6640625" customWidth="1"/>
    <col min="37" max="37" width="18" bestFit="1" customWidth="1"/>
    <col min="38" max="39" width="9.6640625" bestFit="1" customWidth="1"/>
  </cols>
  <sheetData>
    <row r="1" spans="1:39" s="17" customFormat="1" ht="18" x14ac:dyDescent="0.35">
      <c r="A1" s="16" t="s">
        <v>1</v>
      </c>
      <c r="M1" s="16" t="s">
        <v>7</v>
      </c>
      <c r="Y1" s="16" t="s">
        <v>14</v>
      </c>
    </row>
    <row r="2" spans="1:39" s="1" customFormat="1" x14ac:dyDescent="0.3">
      <c r="F2" s="1" t="s">
        <v>32</v>
      </c>
      <c r="M2" s="1" t="s">
        <v>4</v>
      </c>
      <c r="R2" s="1" t="s">
        <v>31</v>
      </c>
      <c r="Y2" s="1" t="s">
        <v>4</v>
      </c>
      <c r="AD2" s="1" t="s">
        <v>31</v>
      </c>
      <c r="AK2" s="1" t="s">
        <v>29</v>
      </c>
      <c r="AL2" s="20" t="s">
        <v>28</v>
      </c>
      <c r="AM2" s="20"/>
    </row>
    <row r="3" spans="1:39" s="1" customFormat="1" x14ac:dyDescent="0.3">
      <c r="A3" s="1" t="s">
        <v>30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M3" s="1">
        <v>0</v>
      </c>
      <c r="N3" s="1">
        <v>1</v>
      </c>
      <c r="O3" s="1">
        <v>2</v>
      </c>
      <c r="P3" s="1">
        <v>3</v>
      </c>
      <c r="Q3" s="1">
        <v>4</v>
      </c>
      <c r="R3" s="1">
        <v>5</v>
      </c>
      <c r="S3" s="1">
        <v>6</v>
      </c>
      <c r="T3" s="1">
        <v>7</v>
      </c>
      <c r="U3" s="1">
        <v>8</v>
      </c>
      <c r="V3" s="1">
        <v>9</v>
      </c>
      <c r="W3" s="1">
        <v>10</v>
      </c>
      <c r="Y3" s="1">
        <v>0</v>
      </c>
      <c r="Z3" s="1">
        <v>1</v>
      </c>
      <c r="AA3" s="1">
        <v>2</v>
      </c>
      <c r="AB3" s="1">
        <v>3</v>
      </c>
      <c r="AC3" s="1">
        <v>4</v>
      </c>
      <c r="AD3" s="1">
        <v>5</v>
      </c>
      <c r="AE3" s="1">
        <v>6</v>
      </c>
      <c r="AF3" s="1">
        <v>7</v>
      </c>
      <c r="AG3" s="1">
        <v>8</v>
      </c>
      <c r="AH3" s="1">
        <v>9</v>
      </c>
      <c r="AI3" s="1">
        <v>10</v>
      </c>
      <c r="AL3" s="15" t="s">
        <v>13</v>
      </c>
      <c r="AM3" s="15" t="s">
        <v>15</v>
      </c>
    </row>
    <row r="4" spans="1:39" x14ac:dyDescent="0.3">
      <c r="A4">
        <v>1</v>
      </c>
      <c r="B4" s="6">
        <f>NORMINV(Data!B2,BaseMean,BaseSD)</f>
        <v>6.3033169807854186E-2</v>
      </c>
      <c r="C4" s="6">
        <f>NORMINV(Data!C2,BaseMean,BaseSD)</f>
        <v>0.18574954841551072</v>
      </c>
      <c r="D4" s="6">
        <f>NORMINV(Data!D2,BaseMean,BaseSD)</f>
        <v>4.9891306259912963E-2</v>
      </c>
      <c r="E4" s="6">
        <f>NORMINV(Data!E2,BaseMean,BaseSD)</f>
        <v>-5.1342878963052341E-2</v>
      </c>
      <c r="F4" s="6">
        <f>NORMINV(Data!F2,BaseMean,BaseSD)</f>
        <v>-0.18186761450401373</v>
      </c>
      <c r="G4" s="6">
        <f>NORMINV(Data!G2,BaseMean,BaseSD)</f>
        <v>0.1735197164924952</v>
      </c>
      <c r="H4" s="6">
        <f>NORMINV(Data!H2,BaseMean,BaseSD)</f>
        <v>0.13837739647109606</v>
      </c>
      <c r="I4" s="6">
        <f>NORMINV(Data!I2,BaseMean,BaseSD)</f>
        <v>2.4972712623002342E-2</v>
      </c>
      <c r="J4" s="6">
        <f>NORMINV(Data!J2,BaseMean,BaseSD)</f>
        <v>-6.2114599164378892E-2</v>
      </c>
      <c r="K4" s="6">
        <f>NORMINV(Data!K2,BaseMean,BaseSD)</f>
        <v>0.10827723404878981</v>
      </c>
      <c r="M4" s="11">
        <f t="shared" ref="M4:M35" si="0">Investment</f>
        <v>100000</v>
      </c>
      <c r="N4" s="5">
        <f>M4*(1+B4)*(1-AMC)</f>
        <v>105240.28381097756</v>
      </c>
      <c r="O4" s="5">
        <f t="shared" ref="O4:O35" si="1">N4*(1+C4)*(1-AMC)</f>
        <v>123540.73281394696</v>
      </c>
      <c r="P4" s="5">
        <f t="shared" ref="P4:P35" si="2">O4*(1+D4)*(1-AMC)</f>
        <v>128407.29793683824</v>
      </c>
      <c r="Q4" s="5">
        <f t="shared" ref="Q4:Q35" si="3">P4*(1+E4)*(1-AMC)</f>
        <v>120596.3526050856</v>
      </c>
      <c r="R4" s="5">
        <f t="shared" ref="R4:R35" si="4">Q4*(1+F4)*(1-AMC)</f>
        <v>97677.143822524653</v>
      </c>
      <c r="S4" s="5">
        <f t="shared" ref="S4:S35" si="5">R4*(1+G4)*(1-AMC)</f>
        <v>113479.79358514177</v>
      </c>
      <c r="T4" s="5">
        <f t="shared" ref="T4:T35" si="6">S4*(1+H4)*(1-AMC)</f>
        <v>127891.00365379578</v>
      </c>
      <c r="U4" s="5">
        <f t="shared" ref="U4:U35" si="7">T4*(1+I4)*(1-AMC)</f>
        <v>129773.94104575827</v>
      </c>
      <c r="V4" s="5">
        <f t="shared" ref="V4:V35" si="8">U4*(1+J4)*(1-AMC)</f>
        <v>120495.95386856206</v>
      </c>
      <c r="W4" s="5">
        <f t="shared" ref="W4:W35" si="9">V4*(1+K4)*(1-AMC)</f>
        <v>132207.49324284535</v>
      </c>
      <c r="Y4" s="11">
        <f t="shared" ref="Y4:Y35" si="10">Investment</f>
        <v>100000</v>
      </c>
      <c r="Z4" s="5">
        <f>MAX(Y4*(1+B4)*(1-AMC)*(1-GuaranteeCharge1),MAX($Y4:Y4)*GuaranteeLevel1)</f>
        <v>103661.67955381289</v>
      </c>
      <c r="AA4" s="5">
        <f>MAX(Z4*(1+C4)*(1-AMC)*(1-GuaranteeCharge1),MAX($Y4:Z4)*GuaranteeLevel1)</f>
        <v>119862.30749441168</v>
      </c>
      <c r="AB4" s="5">
        <f>MAX(AA4*(1+D4)*(1-AMC)*(1-GuaranteeCharge1),MAX($Y4:AA4)*GuaranteeLevel1)</f>
        <v>122715.21108115735</v>
      </c>
      <c r="AC4" s="5">
        <f>MAX(AB4*(1+E4)*(1-AMC)*(1-GuaranteeCharge1),MAX($Y4:AB4)*GuaranteeLevel1)</f>
        <v>113521.75457922753</v>
      </c>
      <c r="AD4" s="5">
        <f>MAX(AC4*(1+F4)*(1-AMC)*(1-GuaranteeCharge1),MAX($Y4:AC4)*GuaranteeLevel1)</f>
        <v>98172.168864925887</v>
      </c>
      <c r="AE4" s="5">
        <f>MAX(AD4*(1+G4)*(1-AMC)*(1-GuaranteeCharge1),MAX($Y4:AD4)*GuaranteeLevel1)</f>
        <v>112344.08242584176</v>
      </c>
      <c r="AF4" s="5">
        <f>MAX(AE4*(1+H4)*(1-AMC)*(1-GuaranteeCharge1),MAX($Y4:AE4)*GuaranteeLevel1)</f>
        <v>124711.89845395149</v>
      </c>
      <c r="AG4" s="5">
        <f>MAX(AF4*(1+I4)*(1-AMC)*(1-GuaranteeCharge1),MAX($Y4:AF4)*GuaranteeLevel1)</f>
        <v>124649.80947727151</v>
      </c>
      <c r="AH4" s="5">
        <f>MAX(AG4*(1+J4)*(1-AMC)*(1-GuaranteeCharge1),MAX($Y4:AG4)*GuaranteeLevel1)</f>
        <v>114002.09169801157</v>
      </c>
      <c r="AI4" s="5">
        <f>MAX(AH4*(1+K4)*(1-AMC)*(1-GuaranteeCharge1),MAX($Y4:AH4)*GuaranteeLevel1)</f>
        <v>123206.22667970698</v>
      </c>
      <c r="AK4" t="s">
        <v>9</v>
      </c>
      <c r="AL4" s="5">
        <f>AVERAGE($W$4:$W$103)</f>
        <v>152240.38074882317</v>
      </c>
      <c r="AM4" s="5">
        <f>AVERAGE($AI$4:$AI$103)</f>
        <v>147321.71181478526</v>
      </c>
    </row>
    <row r="5" spans="1:39" x14ac:dyDescent="0.3">
      <c r="A5">
        <v>2</v>
      </c>
      <c r="B5" s="6">
        <f>NORMINV(Data!B3,BaseMean,BaseSD)</f>
        <v>-2.5384207589947499E-2</v>
      </c>
      <c r="C5" s="6">
        <f>NORMINV(Data!C3,BaseMean,BaseSD)</f>
        <v>0.17685820907068245</v>
      </c>
      <c r="D5" s="6">
        <f>NORMINV(Data!D3,BaseMean,BaseSD)</f>
        <v>9.6490473379564512E-2</v>
      </c>
      <c r="E5" s="6">
        <f>NORMINV(Data!E3,BaseMean,BaseSD)</f>
        <v>-0.15263601440271424</v>
      </c>
      <c r="F5" s="6">
        <f>NORMINV(Data!F3,BaseMean,BaseSD)</f>
        <v>0.16104539482591862</v>
      </c>
      <c r="G5" s="6">
        <f>NORMINV(Data!G3,BaseMean,BaseSD)</f>
        <v>-1.2493870969138773E-3</v>
      </c>
      <c r="H5" s="6">
        <f>NORMINV(Data!H3,BaseMean,BaseSD)</f>
        <v>-2.5335590861561369E-2</v>
      </c>
      <c r="I5" s="6">
        <f>NORMINV(Data!I3,BaseMean,BaseSD)</f>
        <v>-0.16806064679387617</v>
      </c>
      <c r="J5" s="6">
        <f>NORMINV(Data!J3,BaseMean,BaseSD)</f>
        <v>-0.13606738940242774</v>
      </c>
      <c r="K5" s="6">
        <f>NORMINV(Data!K3,BaseMean,BaseSD)</f>
        <v>-2.0370502084984282E-2</v>
      </c>
      <c r="M5" s="11">
        <f t="shared" si="0"/>
        <v>100000</v>
      </c>
      <c r="N5" s="5">
        <f t="shared" ref="N5:N35" si="11">M5*(1+B5)*(1-AMC)</f>
        <v>96486.963448595197</v>
      </c>
      <c r="O5" s="5">
        <f t="shared" si="1"/>
        <v>112415.96025275432</v>
      </c>
      <c r="P5" s="5">
        <f t="shared" si="2"/>
        <v>122030.3991782313</v>
      </c>
      <c r="Q5" s="5">
        <f t="shared" si="3"/>
        <v>102370.12375757688</v>
      </c>
      <c r="R5" s="5">
        <f t="shared" si="4"/>
        <v>117667.79714892906</v>
      </c>
      <c r="S5" s="5">
        <f t="shared" si="5"/>
        <v>116345.57667623441</v>
      </c>
      <c r="T5" s="5">
        <f t="shared" si="6"/>
        <v>112263.91381954279</v>
      </c>
      <c r="U5" s="5">
        <f t="shared" si="7"/>
        <v>92462.800172904288</v>
      </c>
      <c r="V5" s="5">
        <f t="shared" si="8"/>
        <v>79082.81205317346</v>
      </c>
      <c r="W5" s="5">
        <f t="shared" si="9"/>
        <v>76697.136910704299</v>
      </c>
      <c r="Y5" s="11">
        <f t="shared" si="10"/>
        <v>100000</v>
      </c>
      <c r="Z5" s="5">
        <f>MAX(Y5*(1+B5)*(1-AMC)*(1-GuaranteeCharge1),MAX($Y5:Y5)*GuaranteeLevel1)</f>
        <v>95039.658996866274</v>
      </c>
      <c r="AA5" s="5">
        <f>MAX(Z5*(1+C5)*(1-AMC)*(1-GuaranteeCharge1),MAX($Y5:Z5)*GuaranteeLevel1)</f>
        <v>109068.77503622857</v>
      </c>
      <c r="AB5" s="5">
        <f>MAX(AA5*(1+D5)*(1-AMC)*(1-GuaranteeCharge1),MAX($Y5:AA5)*GuaranteeLevel1)</f>
        <v>116620.98988205897</v>
      </c>
      <c r="AC5" s="5">
        <f>MAX(AB5*(1+E5)*(1-AMC)*(1-GuaranteeCharge1),MAX($Y5:AB5)*GuaranteeLevel1)</f>
        <v>96364.739185011786</v>
      </c>
      <c r="AD5" s="5">
        <f>MAX(AC5*(1+F5)*(1-AMC)*(1-GuaranteeCharge1),MAX($Y5:AC5)*GuaranteeLevel1)</f>
        <v>109103.52331349788</v>
      </c>
      <c r="AE5" s="5">
        <f>MAX(AD5*(1+G5)*(1-AMC)*(1-GuaranteeCharge1),MAX($Y5:AD5)*GuaranteeLevel1)</f>
        <v>106259.37559137798</v>
      </c>
      <c r="AF5" s="5">
        <f>MAX(AE5*(1+H5)*(1-AMC)*(1-GuaranteeCharge1),MAX($Y5:AE5)*GuaranteeLevel1)</f>
        <v>100993.58582276403</v>
      </c>
      <c r="AG5" s="5">
        <f>MAX(AF5*(1+I5)*(1-AMC)*(1-GuaranteeCharge1),MAX($Y5:AF5)*GuaranteeLevel1)</f>
        <v>93296.791905647187</v>
      </c>
      <c r="AH5" s="5">
        <f>MAX(AG5*(1+J5)*(1-AMC)*(1-GuaranteeCharge1),MAX($Y5:AG5)*GuaranteeLevel1)</f>
        <v>93296.791905647187</v>
      </c>
      <c r="AI5" s="5">
        <f>MAX(AH5*(1+K5)*(1-AMC)*(1-GuaranteeCharge1),MAX($Y5:AH5)*GuaranteeLevel1)</f>
        <v>93296.791905647187</v>
      </c>
      <c r="AK5" t="s">
        <v>11</v>
      </c>
      <c r="AL5" s="5">
        <f>MIN($W$4:$W$103)</f>
        <v>46559.138743898802</v>
      </c>
      <c r="AM5" s="5">
        <f>MIN($AI$4:$AI$103)</f>
        <v>82315.114819924667</v>
      </c>
    </row>
    <row r="6" spans="1:39" x14ac:dyDescent="0.3">
      <c r="A6">
        <v>3</v>
      </c>
      <c r="B6" s="6">
        <f>NORMINV(Data!B4,BaseMean,BaseSD)</f>
        <v>-2.6113581609626055E-3</v>
      </c>
      <c r="C6" s="6">
        <f>NORMINV(Data!C4,BaseMean,BaseSD)</f>
        <v>0.20718163271943707</v>
      </c>
      <c r="D6" s="6">
        <f>NORMINV(Data!D4,BaseMean,BaseSD)</f>
        <v>0.1765596888772733</v>
      </c>
      <c r="E6" s="6">
        <f>NORMINV(Data!E4,BaseMean,BaseSD)</f>
        <v>0.23698337224064031</v>
      </c>
      <c r="F6" s="6">
        <f>NORMINV(Data!F4,BaseMean,BaseSD)</f>
        <v>-7.5744992033749667E-2</v>
      </c>
      <c r="G6" s="6">
        <f>NORMINV(Data!G4,BaseMean,BaseSD)</f>
        <v>0.16824469364178207</v>
      </c>
      <c r="H6" s="6">
        <f>NORMINV(Data!H4,BaseMean,BaseSD)</f>
        <v>0.17848488564697002</v>
      </c>
      <c r="I6" s="6">
        <f>NORMINV(Data!I4,BaseMean,BaseSD)</f>
        <v>0.19106344018605254</v>
      </c>
      <c r="J6" s="6">
        <f>NORMINV(Data!J4,BaseMean,BaseSD)</f>
        <v>5.1549726498851686E-2</v>
      </c>
      <c r="K6" s="6">
        <f>NORMINV(Data!K4,BaseMean,BaseSD)</f>
        <v>6.1099820105738195E-3</v>
      </c>
      <c r="M6" s="11">
        <f t="shared" si="0"/>
        <v>100000</v>
      </c>
      <c r="N6" s="5">
        <f t="shared" si="11"/>
        <v>98741.475542064712</v>
      </c>
      <c r="O6" s="5">
        <f t="shared" si="1"/>
        <v>118006.9067053761</v>
      </c>
      <c r="P6" s="5">
        <f t="shared" si="2"/>
        <v>137453.74774426027</v>
      </c>
      <c r="Q6" s="5">
        <f t="shared" si="3"/>
        <v>168327.72040769126</v>
      </c>
      <c r="R6" s="5">
        <f t="shared" si="4"/>
        <v>154021.96118068794</v>
      </c>
      <c r="S6" s="5">
        <f t="shared" si="5"/>
        <v>178135.98546510283</v>
      </c>
      <c r="T6" s="5">
        <f t="shared" si="6"/>
        <v>207831.26079584751</v>
      </c>
      <c r="U6" s="5">
        <f t="shared" si="7"/>
        <v>245064.81429708973</v>
      </c>
      <c r="V6" s="5">
        <f t="shared" si="8"/>
        <v>255120.8600641106</v>
      </c>
      <c r="W6" s="5">
        <f t="shared" si="9"/>
        <v>254112.84749032822</v>
      </c>
      <c r="Y6" s="11">
        <f t="shared" si="10"/>
        <v>100000</v>
      </c>
      <c r="Z6" s="5">
        <f>MAX(Y6*(1+B6)*(1-AMC)*(1-GuaranteeCharge1),MAX($Y6:Y6)*GuaranteeLevel1)</f>
        <v>97260.353408933734</v>
      </c>
      <c r="AA6" s="5">
        <f>MAX(Z6*(1+C6)*(1-AMC)*(1-GuaranteeCharge1),MAX($Y6:Z6)*GuaranteeLevel1)</f>
        <v>114493.25105822351</v>
      </c>
      <c r="AB6" s="5">
        <f>MAX(AA6*(1+D6)*(1-AMC)*(1-GuaranteeCharge1),MAX($Y6:AA6)*GuaranteeLevel1)</f>
        <v>131360.64646909726</v>
      </c>
      <c r="AC6" s="5">
        <f>MAX(AB6*(1+E6)*(1-AMC)*(1-GuaranteeCharge1),MAX($Y6:AB6)*GuaranteeLevel1)</f>
        <v>158453.03570314549</v>
      </c>
      <c r="AD6" s="5">
        <f>MAX(AC6*(1+F6)*(1-AMC)*(1-GuaranteeCharge1),MAX($Y6:AC6)*GuaranteeLevel1)</f>
        <v>142811.70413345151</v>
      </c>
      <c r="AE6" s="5">
        <f>MAX(AD6*(1+G6)*(1-AMC)*(1-GuaranteeCharge1),MAX($Y6:AD6)*GuaranteeLevel1)</f>
        <v>162693.06600758032</v>
      </c>
      <c r="AF6" s="5">
        <f>MAX(AE6*(1+H6)*(1-AMC)*(1-GuaranteeCharge1),MAX($Y6:AE6)*GuaranteeLevel1)</f>
        <v>186966.7960051542</v>
      </c>
      <c r="AG6" s="5">
        <f>MAX(AF6*(1+I6)*(1-AMC)*(1-GuaranteeCharge1),MAX($Y6:AF6)*GuaranteeLevel1)</f>
        <v>217155.48576648886</v>
      </c>
      <c r="AH6" s="5">
        <f>MAX(AG6*(1+J6)*(1-AMC)*(1-GuaranteeCharge1),MAX($Y6:AG6)*GuaranteeLevel1)</f>
        <v>222675.29934258951</v>
      </c>
      <c r="AI6" s="5">
        <f>MAX(AH6*(1+K6)*(1-AMC)*(1-GuaranteeCharge1),MAX($Y6:AH6)*GuaranteeLevel1)</f>
        <v>218468.55075658995</v>
      </c>
      <c r="AK6" t="s">
        <v>12</v>
      </c>
      <c r="AL6" s="5">
        <f>MAX($W$4:$W$103)</f>
        <v>379674.92585291463</v>
      </c>
      <c r="AM6" s="5">
        <f>MAX($AI$4:$AI$103)</f>
        <v>326418.09191823367</v>
      </c>
    </row>
    <row r="7" spans="1:39" x14ac:dyDescent="0.3">
      <c r="A7">
        <v>4</v>
      </c>
      <c r="B7" s="6">
        <f>NORMINV(Data!B5,BaseMean,BaseSD)</f>
        <v>4.952244178808575E-2</v>
      </c>
      <c r="C7" s="6">
        <f>NORMINV(Data!C5,BaseMean,BaseSD)</f>
        <v>-8.6272373083749757E-2</v>
      </c>
      <c r="D7" s="6">
        <f>NORMINV(Data!D5,BaseMean,BaseSD)</f>
        <v>2.8408749507452053E-2</v>
      </c>
      <c r="E7" s="6">
        <f>NORMINV(Data!E5,BaseMean,BaseSD)</f>
        <v>0.23580121844666746</v>
      </c>
      <c r="F7" s="6">
        <f>NORMINV(Data!F5,BaseMean,BaseSD)</f>
        <v>0.17332146415003796</v>
      </c>
      <c r="G7" s="6">
        <f>NORMINV(Data!G5,BaseMean,BaseSD)</f>
        <v>-4.8547459387123626E-2</v>
      </c>
      <c r="H7" s="6">
        <f>NORMINV(Data!H5,BaseMean,BaseSD)</f>
        <v>-0.13388005737981029</v>
      </c>
      <c r="I7" s="6">
        <f>NORMINV(Data!I5,BaseMean,BaseSD)</f>
        <v>-0.17046901455812358</v>
      </c>
      <c r="J7" s="6">
        <f>NORMINV(Data!J5,BaseMean,BaseSD)</f>
        <v>-0.15088488570861852</v>
      </c>
      <c r="K7" s="6">
        <f>NORMINV(Data!K5,BaseMean,BaseSD)</f>
        <v>-4.517346272547125E-2</v>
      </c>
      <c r="M7" s="11">
        <f t="shared" si="0"/>
        <v>100000</v>
      </c>
      <c r="N7" s="5">
        <f t="shared" si="11"/>
        <v>103902.72173702049</v>
      </c>
      <c r="O7" s="5">
        <f t="shared" si="1"/>
        <v>93989.399489278134</v>
      </c>
      <c r="P7" s="5">
        <f t="shared" si="2"/>
        <v>95692.925587767633</v>
      </c>
      <c r="Q7" s="5">
        <f t="shared" si="3"/>
        <v>117074.85969770861</v>
      </c>
      <c r="R7" s="5">
        <f t="shared" si="4"/>
        <v>135992.78133771897</v>
      </c>
      <c r="S7" s="5">
        <f t="shared" si="5"/>
        <v>128096.77053569624</v>
      </c>
      <c r="T7" s="5">
        <f t="shared" si="6"/>
        <v>109837.69587074676</v>
      </c>
      <c r="U7" s="5">
        <f t="shared" si="7"/>
        <v>90202.634373382418</v>
      </c>
      <c r="V7" s="5">
        <f t="shared" si="8"/>
        <v>75826.495993384931</v>
      </c>
      <c r="W7" s="5">
        <f t="shared" si="9"/>
        <v>71677.139096994404</v>
      </c>
      <c r="Y7" s="11">
        <f t="shared" si="10"/>
        <v>100000</v>
      </c>
      <c r="Z7" s="5">
        <f>MAX(Y7*(1+B7)*(1-AMC)*(1-GuaranteeCharge1),MAX($Y7:Y7)*GuaranteeLevel1)</f>
        <v>102344.18091096518</v>
      </c>
      <c r="AA7" s="5">
        <f>MAX(Z7*(1+C7)*(1-AMC)*(1-GuaranteeCharge1),MAX($Y7:Z7)*GuaranteeLevel1)</f>
        <v>91190.865119484894</v>
      </c>
      <c r="AB7" s="5">
        <f>MAX(AA7*(1+D7)*(1-AMC)*(1-GuaranteeCharge1),MAX($Y7:AA7)*GuaranteeLevel1)</f>
        <v>91451.013697465984</v>
      </c>
      <c r="AC7" s="5">
        <f>MAX(AB7*(1+E7)*(1-AMC)*(1-GuaranteeCharge1),MAX($Y7:AB7)*GuaranteeLevel1)</f>
        <v>110206.84459274687</v>
      </c>
      <c r="AD7" s="5">
        <f>MAX(AC7*(1+F7)*(1-AMC)*(1-GuaranteeCharge1),MAX($Y7:AC7)*GuaranteeLevel1)</f>
        <v>126094.75105893306</v>
      </c>
      <c r="AE7" s="5">
        <f>MAX(AD7*(1+G7)*(1-AMC)*(1-GuaranteeCharge1),MAX($Y7:AD7)*GuaranteeLevel1)</f>
        <v>116991.83794733376</v>
      </c>
      <c r="AF7" s="5">
        <f>MAX(AE7*(1+H7)*(1-AMC)*(1-GuaranteeCharge1),MAX($Y7:AE7)*GuaranteeLevel1)</f>
        <v>100875.80084714646</v>
      </c>
      <c r="AG7" s="5">
        <f>MAX(AF7*(1+I7)*(1-AMC)*(1-GuaranteeCharge1),MAX($Y7:AF7)*GuaranteeLevel1)</f>
        <v>100875.80084714646</v>
      </c>
      <c r="AH7" s="5">
        <f>MAX(AG7*(1+J7)*(1-AMC)*(1-GuaranteeCharge1),MAX($Y7:AG7)*GuaranteeLevel1)</f>
        <v>100875.80084714646</v>
      </c>
      <c r="AI7" s="5">
        <f>MAX(AH7*(1+K7)*(1-AMC)*(1-GuaranteeCharge1),MAX($Y7:AH7)*GuaranteeLevel1)</f>
        <v>100875.80084714646</v>
      </c>
      <c r="AK7" t="s">
        <v>10</v>
      </c>
      <c r="AL7" s="5">
        <f>STDEV($W$4:$W$103)</f>
        <v>72106.574677305558</v>
      </c>
      <c r="AM7" s="5">
        <f>STDEV($AI$4:$AI$103)</f>
        <v>52229.172319848789</v>
      </c>
    </row>
    <row r="8" spans="1:39" x14ac:dyDescent="0.3">
      <c r="A8">
        <v>5</v>
      </c>
      <c r="B8" s="6">
        <f>NORMINV(Data!B6,BaseMean,BaseSD)</f>
        <v>0.18777402580935193</v>
      </c>
      <c r="C8" s="6">
        <f>NORMINV(Data!C6,BaseMean,BaseSD)</f>
        <v>-2.8691837209746301E-2</v>
      </c>
      <c r="D8" s="6">
        <f>NORMINV(Data!D6,BaseMean,BaseSD)</f>
        <v>0.13516617469754635</v>
      </c>
      <c r="E8" s="6">
        <f>NORMINV(Data!E6,BaseMean,BaseSD)</f>
        <v>-0.16529194197450675</v>
      </c>
      <c r="F8" s="6">
        <f>NORMINV(Data!F6,BaseMean,BaseSD)</f>
        <v>0.11788957240250465</v>
      </c>
      <c r="G8" s="6">
        <f>NORMINV(Data!G6,BaseMean,BaseSD)</f>
        <v>0.15399423301837922</v>
      </c>
      <c r="H8" s="6">
        <f>NORMINV(Data!H6,BaseMean,BaseSD)</f>
        <v>0.29296121804456826</v>
      </c>
      <c r="I8" s="6">
        <f>NORMINV(Data!I6,BaseMean,BaseSD)</f>
        <v>0.2414315106977778</v>
      </c>
      <c r="J8" s="6">
        <f>NORMINV(Data!J6,BaseMean,BaseSD)</f>
        <v>-4.8773831981807694E-2</v>
      </c>
      <c r="K8" s="6">
        <f>NORMINV(Data!K6,BaseMean,BaseSD)</f>
        <v>4.6716515301435863E-2</v>
      </c>
      <c r="M8" s="11">
        <f t="shared" si="0"/>
        <v>100000</v>
      </c>
      <c r="N8" s="5">
        <f t="shared" si="11"/>
        <v>117589.62855512583</v>
      </c>
      <c r="O8" s="5">
        <f t="shared" si="1"/>
        <v>113073.60841431696</v>
      </c>
      <c r="P8" s="5">
        <f t="shared" si="2"/>
        <v>127073.76216769918</v>
      </c>
      <c r="Q8" s="5">
        <f t="shared" si="3"/>
        <v>105008.79831254364</v>
      </c>
      <c r="R8" s="5">
        <f t="shared" si="4"/>
        <v>116214.35823766916</v>
      </c>
      <c r="S8" s="5">
        <f t="shared" si="5"/>
        <v>132769.59220820016</v>
      </c>
      <c r="T8" s="5">
        <f t="shared" si="6"/>
        <v>169949.27432418714</v>
      </c>
      <c r="U8" s="5">
        <f t="shared" si="7"/>
        <v>208870.58052260402</v>
      </c>
      <c r="V8" s="5">
        <f t="shared" si="8"/>
        <v>196696.33030302936</v>
      </c>
      <c r="W8" s="5">
        <f t="shared" si="9"/>
        <v>203826.44445309346</v>
      </c>
      <c r="Y8" s="11">
        <f t="shared" si="10"/>
        <v>100000</v>
      </c>
      <c r="Z8" s="5">
        <f>MAX(Y8*(1+B8)*(1-AMC)*(1-GuaranteeCharge1),MAX($Y8:Y8)*GuaranteeLevel1)</f>
        <v>115825.78412679894</v>
      </c>
      <c r="AA8" s="5">
        <f>MAX(Z8*(1+C8)*(1-AMC)*(1-GuaranteeCharge1),MAX($Y8:Z8)*GuaranteeLevel1)</f>
        <v>109706.84172378066</v>
      </c>
      <c r="AB8" s="5">
        <f>MAX(AA8*(1+D8)*(1-AMC)*(1-GuaranteeCharge1),MAX($Y8:AA8)*GuaranteeLevel1)</f>
        <v>121440.78878566858</v>
      </c>
      <c r="AC8" s="5">
        <f>MAX(AB8*(1+E8)*(1-AMC)*(1-GuaranteeCharge1),MAX($Y8:AB8)*GuaranteeLevel1)</f>
        <v>98848.619988806153</v>
      </c>
      <c r="AD8" s="5">
        <f>MAX(AC8*(1+F8)*(1-AMC)*(1-GuaranteeCharge1),MAX($Y8:AC8)*GuaranteeLevel1)</f>
        <v>107755.87076979736</v>
      </c>
      <c r="AE8" s="5">
        <f>MAX(AD8*(1+G8)*(1-AMC)*(1-GuaranteeCharge1),MAX($Y8:AD8)*GuaranteeLevel1)</f>
        <v>121259.56455418072</v>
      </c>
      <c r="AF8" s="5">
        <f>MAX(AE8*(1+H8)*(1-AMC)*(1-GuaranteeCharge1),MAX($Y8:AE8)*GuaranteeLevel1)</f>
        <v>152887.83401553208</v>
      </c>
      <c r="AG8" s="5">
        <f>MAX(AF8*(1+I8)*(1-AMC)*(1-GuaranteeCharge1),MAX($Y8:AF8)*GuaranteeLevel1)</f>
        <v>185083.25034669513</v>
      </c>
      <c r="AH8" s="5">
        <f>MAX(AG8*(1+J8)*(1-AMC)*(1-GuaranteeCharge1),MAX($Y8:AG8)*GuaranteeLevel1)</f>
        <v>171681.03862149635</v>
      </c>
      <c r="AI8" s="5">
        <f>MAX(AH8*(1+K8)*(1-AMC)*(1-GuaranteeCharge1),MAX($Y8:AH8)*GuaranteeLevel1)</f>
        <v>175235.79923376668</v>
      </c>
      <c r="AL8" s="5"/>
      <c r="AM8" s="5"/>
    </row>
    <row r="9" spans="1:39" x14ac:dyDescent="0.3">
      <c r="A9">
        <v>6</v>
      </c>
      <c r="B9" s="6">
        <f>NORMINV(Data!B7,BaseMean,BaseSD)</f>
        <v>9.8437032769425808E-2</v>
      </c>
      <c r="C9" s="6">
        <f>NORMINV(Data!C7,BaseMean,BaseSD)</f>
        <v>-0.14848122391378243</v>
      </c>
      <c r="D9" s="6">
        <f>NORMINV(Data!D7,BaseMean,BaseSD)</f>
        <v>-0.10508579527948948</v>
      </c>
      <c r="E9" s="6">
        <f>NORMINV(Data!E7,BaseMean,BaseSD)</f>
        <v>-0.11699813076751404</v>
      </c>
      <c r="F9" s="6">
        <f>NORMINV(Data!F7,BaseMean,BaseSD)</f>
        <v>-1.7987789834154541E-2</v>
      </c>
      <c r="G9" s="6">
        <f>NORMINV(Data!G7,BaseMean,BaseSD)</f>
        <v>-6.832140724322433E-2</v>
      </c>
      <c r="H9" s="6">
        <f>NORMINV(Data!H7,BaseMean,BaseSD)</f>
        <v>7.8527322958061405E-2</v>
      </c>
      <c r="I9" s="6">
        <f>NORMINV(Data!I7,BaseMean,BaseSD)</f>
        <v>5.6596079160559642E-2</v>
      </c>
      <c r="J9" s="6">
        <f>NORMINV(Data!J7,BaseMean,BaseSD)</f>
        <v>-0.4248106950803287</v>
      </c>
      <c r="K9" s="6">
        <f>NORMINV(Data!K7,BaseMean,BaseSD)</f>
        <v>0.16146631634169034</v>
      </c>
      <c r="M9" s="11">
        <f t="shared" si="0"/>
        <v>100000</v>
      </c>
      <c r="N9" s="5">
        <f t="shared" si="11"/>
        <v>108745.26624417315</v>
      </c>
      <c r="O9" s="5">
        <f t="shared" si="1"/>
        <v>91672.649657234098</v>
      </c>
      <c r="P9" s="5">
        <f t="shared" si="2"/>
        <v>81218.764798999386</v>
      </c>
      <c r="Q9" s="5">
        <f t="shared" si="3"/>
        <v>70999.157922927378</v>
      </c>
      <c r="R9" s="5">
        <f t="shared" si="4"/>
        <v>69024.81959188974</v>
      </c>
      <c r="S9" s="5">
        <f t="shared" si="5"/>
        <v>63665.857314835535</v>
      </c>
      <c r="T9" s="5">
        <f t="shared" si="6"/>
        <v>67978.712987063496</v>
      </c>
      <c r="U9" s="5">
        <f t="shared" si="7"/>
        <v>71107.781192427195</v>
      </c>
      <c r="V9" s="5">
        <f t="shared" si="8"/>
        <v>40491.430886067748</v>
      </c>
      <c r="W9" s="5">
        <f t="shared" si="9"/>
        <v>46559.138743898802</v>
      </c>
      <c r="Y9" s="11">
        <f t="shared" si="10"/>
        <v>100000</v>
      </c>
      <c r="Z9" s="5">
        <f>MAX(Y9*(1+B9)*(1-AMC)*(1-GuaranteeCharge1),MAX($Y9:Y9)*GuaranteeLevel1)</f>
        <v>107114.08725051055</v>
      </c>
      <c r="AA9" s="5">
        <f>MAX(Z9*(1+C9)*(1-AMC)*(1-GuaranteeCharge1),MAX($Y9:Z9)*GuaranteeLevel1)</f>
        <v>88943.096513689947</v>
      </c>
      <c r="AB9" s="5">
        <f>MAX(AA9*(1+D9)*(1-AMC)*(1-GuaranteeCharge1),MAX($Y9:AA9)*GuaranteeLevel1)</f>
        <v>85691.269800408452</v>
      </c>
      <c r="AC9" s="5">
        <f>MAX(AB9*(1+E9)*(1-AMC)*(1-GuaranteeCharge1),MAX($Y9:AB9)*GuaranteeLevel1)</f>
        <v>85691.269800408452</v>
      </c>
      <c r="AD9" s="5">
        <f>MAX(AC9*(1+F9)*(1-AMC)*(1-GuaranteeCharge1),MAX($Y9:AC9)*GuaranteeLevel1)</f>
        <v>85691.269800408452</v>
      </c>
      <c r="AE9" s="5">
        <f>MAX(AD9*(1+G9)*(1-AMC)*(1-GuaranteeCharge1),MAX($Y9:AD9)*GuaranteeLevel1)</f>
        <v>85691.269800408452</v>
      </c>
      <c r="AF9" s="5">
        <f>MAX(AE9*(1+H9)*(1-AMC)*(1-GuaranteeCharge1),MAX($Y9:AE9)*GuaranteeLevel1)</f>
        <v>90123.729479616522</v>
      </c>
      <c r="AG9" s="5">
        <f>MAX(AF9*(1+I9)*(1-AMC)*(1-GuaranteeCharge1),MAX($Y9:AF9)*GuaranteeLevel1)</f>
        <v>92858.053384183644</v>
      </c>
      <c r="AH9" s="5">
        <f>MAX(AG9*(1+J9)*(1-AMC)*(1-GuaranteeCharge1),MAX($Y9:AG9)*GuaranteeLevel1)</f>
        <v>85691.269800408452</v>
      </c>
      <c r="AI9" s="5">
        <f>MAX(AH9*(1+K9)*(1-AMC)*(1-GuaranteeCharge1),MAX($Y9:AH9)*GuaranteeLevel1)</f>
        <v>97054.264519300938</v>
      </c>
    </row>
    <row r="10" spans="1:39" x14ac:dyDescent="0.3">
      <c r="A10">
        <v>7</v>
      </c>
      <c r="B10" s="6">
        <f>NORMINV(Data!B8,BaseMean,BaseSD)</f>
        <v>0.1719828051840725</v>
      </c>
      <c r="C10" s="6">
        <f>NORMINV(Data!C8,BaseMean,BaseSD)</f>
        <v>1.0865598231442182E-2</v>
      </c>
      <c r="D10" s="6">
        <f>NORMINV(Data!D8,BaseMean,BaseSD)</f>
        <v>0.38747946181833753</v>
      </c>
      <c r="E10" s="6">
        <f>NORMINV(Data!E8,BaseMean,BaseSD)</f>
        <v>0.1202792429478835</v>
      </c>
      <c r="F10" s="6">
        <f>NORMINV(Data!F8,BaseMean,BaseSD)</f>
        <v>-6.3618996618935067E-2</v>
      </c>
      <c r="G10" s="6">
        <f>NORMINV(Data!G8,BaseMean,BaseSD)</f>
        <v>-3.827436334025551E-2</v>
      </c>
      <c r="H10" s="6">
        <f>NORMINV(Data!H8,BaseMean,BaseSD)</f>
        <v>0.30162150225469536</v>
      </c>
      <c r="I10" s="6">
        <f>NORMINV(Data!I8,BaseMean,BaseSD)</f>
        <v>7.7114221537762803E-2</v>
      </c>
      <c r="J10" s="6">
        <f>NORMINV(Data!J8,BaseMean,BaseSD)</f>
        <v>-3.2146213645657826E-2</v>
      </c>
      <c r="K10" s="6">
        <f>NORMINV(Data!K8,BaseMean,BaseSD)</f>
        <v>9.3754092634332403E-2</v>
      </c>
      <c r="M10" s="11">
        <f t="shared" si="0"/>
        <v>100000</v>
      </c>
      <c r="N10" s="5">
        <f t="shared" si="11"/>
        <v>116026.29771322319</v>
      </c>
      <c r="O10" s="5">
        <f t="shared" si="1"/>
        <v>116114.12291997221</v>
      </c>
      <c r="P10" s="5">
        <f t="shared" si="2"/>
        <v>159494.90117072623</v>
      </c>
      <c r="Q10" s="5">
        <f t="shared" si="3"/>
        <v>176892.0388662128</v>
      </c>
      <c r="R10" s="5">
        <f t="shared" si="4"/>
        <v>163981.96139522997</v>
      </c>
      <c r="S10" s="5">
        <f t="shared" si="5"/>
        <v>156128.59966130578</v>
      </c>
      <c r="T10" s="5">
        <f t="shared" si="6"/>
        <v>201188.13901171001</v>
      </c>
      <c r="U10" s="5">
        <f t="shared" si="7"/>
        <v>214535.5796768869</v>
      </c>
      <c r="V10" s="5">
        <f t="shared" si="8"/>
        <v>205562.68236701866</v>
      </c>
      <c r="W10" s="5">
        <f t="shared" si="9"/>
        <v>222586.67488049978</v>
      </c>
      <c r="Y10" s="11">
        <f t="shared" si="10"/>
        <v>100000</v>
      </c>
      <c r="Z10" s="5">
        <f>MAX(Y10*(1+B10)*(1-AMC)*(1-GuaranteeCharge1),MAX($Y10:Y10)*GuaranteeLevel1)</f>
        <v>114285.90324752484</v>
      </c>
      <c r="AA10" s="5">
        <f>MAX(Z10*(1+C10)*(1-AMC)*(1-GuaranteeCharge1),MAX($Y10:Z10)*GuaranteeLevel1)</f>
        <v>112656.82491003003</v>
      </c>
      <c r="AB10" s="5">
        <f>MAX(AA10*(1+D10)*(1-AMC)*(1-GuaranteeCharge1),MAX($Y10:AA10)*GuaranteeLevel1)</f>
        <v>152424.75138104233</v>
      </c>
      <c r="AC10" s="5">
        <f>MAX(AB10*(1+E10)*(1-AMC)*(1-GuaranteeCharge1),MAX($Y10:AB10)*GuaranteeLevel1)</f>
        <v>166514.9416993442</v>
      </c>
      <c r="AD10" s="5">
        <f>MAX(AC10*(1+F10)*(1-AMC)*(1-GuaranteeCharge1),MAX($Y10:AC10)*GuaranteeLevel1)</f>
        <v>152046.78069594014</v>
      </c>
      <c r="AE10" s="5">
        <f>MAX(AD10*(1+G10)*(1-AMC)*(1-GuaranteeCharge1),MAX($Y10:AD10)*GuaranteeLevel1)</f>
        <v>142593.53888574091</v>
      </c>
      <c r="AF10" s="5">
        <f>MAX(AE10*(1+H10)*(1-AMC)*(1-GuaranteeCharge1),MAX($Y10:AE10)*GuaranteeLevel1)</f>
        <v>180990.58631130905</v>
      </c>
      <c r="AG10" s="5">
        <f>MAX(AF10*(1+I10)*(1-AMC)*(1-GuaranteeCharge1),MAX($Y10:AF10)*GuaranteeLevel1)</f>
        <v>190103.08824853174</v>
      </c>
      <c r="AH10" s="5">
        <f>MAX(AG10*(1+J10)*(1-AMC)*(1-GuaranteeCharge1),MAX($Y10:AG10)*GuaranteeLevel1)</f>
        <v>179419.79271408403</v>
      </c>
      <c r="AI10" s="5">
        <f>MAX(AH10*(1+K10)*(1-AMC)*(1-GuaranteeCharge1),MAX($Y10:AH10)*GuaranteeLevel1)</f>
        <v>191364.54043600423</v>
      </c>
    </row>
    <row r="11" spans="1:39" x14ac:dyDescent="0.3">
      <c r="A11">
        <v>8</v>
      </c>
      <c r="B11" s="6">
        <f>NORMINV(Data!B9,BaseMean,BaseSD)</f>
        <v>-4.4902386865755539E-4</v>
      </c>
      <c r="C11" s="6">
        <f>NORMINV(Data!C9,BaseMean,BaseSD)</f>
        <v>2.9750898432394691E-2</v>
      </c>
      <c r="D11" s="6">
        <f>NORMINV(Data!D9,BaseMean,BaseSD)</f>
        <v>0.18060890120862361</v>
      </c>
      <c r="E11" s="6">
        <f>NORMINV(Data!E9,BaseMean,BaseSD)</f>
        <v>0.24825376092652729</v>
      </c>
      <c r="F11" s="6">
        <f>NORMINV(Data!F9,BaseMean,BaseSD)</f>
        <v>-3.0650126220709811E-2</v>
      </c>
      <c r="G11" s="6">
        <f>NORMINV(Data!G9,BaseMean,BaseSD)</f>
        <v>0.276161280879689</v>
      </c>
      <c r="H11" s="6">
        <f>NORMINV(Data!H9,BaseMean,BaseSD)</f>
        <v>0.17622511537918611</v>
      </c>
      <c r="I11" s="6">
        <f>NORMINV(Data!I9,BaseMean,BaseSD)</f>
        <v>0.15018588887411627</v>
      </c>
      <c r="J11" s="6">
        <f>NORMINV(Data!J9,BaseMean,BaseSD)</f>
        <v>-9.047312273904097E-2</v>
      </c>
      <c r="K11" s="6">
        <f>NORMINV(Data!K9,BaseMean,BaseSD)</f>
        <v>-6.9779252110910683E-2</v>
      </c>
      <c r="M11" s="11">
        <f t="shared" si="0"/>
        <v>100000</v>
      </c>
      <c r="N11" s="5">
        <f t="shared" si="11"/>
        <v>98955.546637002903</v>
      </c>
      <c r="O11" s="5">
        <f t="shared" si="1"/>
        <v>100880.56742377924</v>
      </c>
      <c r="P11" s="5">
        <f t="shared" si="2"/>
        <v>117909.49090089557</v>
      </c>
      <c r="Q11" s="5">
        <f t="shared" si="3"/>
        <v>145709.15581131529</v>
      </c>
      <c r="R11" s="5">
        <f t="shared" si="4"/>
        <v>139830.72027624355</v>
      </c>
      <c r="S11" s="5">
        <f t="shared" si="5"/>
        <v>176662.08558311986</v>
      </c>
      <c r="T11" s="5">
        <f t="shared" si="6"/>
        <v>205716.43817815147</v>
      </c>
      <c r="U11" s="5">
        <f t="shared" si="7"/>
        <v>234246.0228589348</v>
      </c>
      <c r="V11" s="5">
        <f t="shared" si="8"/>
        <v>210922.52314486934</v>
      </c>
      <c r="W11" s="5">
        <f t="shared" si="9"/>
        <v>194242.46215420938</v>
      </c>
      <c r="Y11" s="11">
        <f t="shared" si="10"/>
        <v>100000</v>
      </c>
      <c r="Z11" s="5">
        <f>MAX(Y11*(1+B11)*(1-AMC)*(1-GuaranteeCharge1),MAX($Y11:Y11)*GuaranteeLevel1)</f>
        <v>97471.213437447863</v>
      </c>
      <c r="AA11" s="5">
        <f>MAX(Z11*(1+C11)*(1-AMC)*(1-GuaranteeCharge1),MAX($Y11:Z11)*GuaranteeLevel1)</f>
        <v>97876.848528736213</v>
      </c>
      <c r="AB11" s="5">
        <f>MAX(AA11*(1+D11)*(1-AMC)*(1-GuaranteeCharge1),MAX($Y11:AA11)*GuaranteeLevel1)</f>
        <v>112682.75477218159</v>
      </c>
      <c r="AC11" s="5">
        <f>MAX(AB11*(1+E11)*(1-AMC)*(1-GuaranteeCharge1),MAX($Y11:AB11)*GuaranteeLevel1)</f>
        <v>137161.35412590421</v>
      </c>
      <c r="AD11" s="5">
        <f>MAX(AC11*(1+F11)*(1-AMC)*(1-GuaranteeCharge1),MAX($Y11:AC11)*GuaranteeLevel1)</f>
        <v>129653.35137780462</v>
      </c>
      <c r="AE11" s="5">
        <f>MAX(AD11*(1+G11)*(1-AMC)*(1-GuaranteeCharge1),MAX($Y11:AD11)*GuaranteeLevel1)</f>
        <v>161346.94107857216</v>
      </c>
      <c r="AF11" s="5">
        <f>MAX(AE11*(1+H11)*(1-AMC)*(1-GuaranteeCharge1),MAX($Y11:AE11)*GuaranteeLevel1)</f>
        <v>185064.28332522462</v>
      </c>
      <c r="AG11" s="5">
        <f>MAX(AF11*(1+I11)*(1-AMC)*(1-GuaranteeCharge1),MAX($Y11:AF11)*GuaranteeLevel1)</f>
        <v>207568.7977839752</v>
      </c>
      <c r="AH11" s="5">
        <f>MAX(AG11*(1+J11)*(1-AMC)*(1-GuaranteeCharge1),MAX($Y11:AG11)*GuaranteeLevel1)</f>
        <v>184097.98386370848</v>
      </c>
      <c r="AI11" s="5">
        <f>MAX(AH11*(1+K11)*(1-AMC)*(1-GuaranteeCharge1),MAX($Y11:AH11)*GuaranteeLevel1)</f>
        <v>166996.1578933433</v>
      </c>
    </row>
    <row r="12" spans="1:39" x14ac:dyDescent="0.3">
      <c r="A12">
        <v>9</v>
      </c>
      <c r="B12" s="6">
        <f>NORMINV(Data!B10,BaseMean,BaseSD)</f>
        <v>4.8698468952474816E-2</v>
      </c>
      <c r="C12" s="6">
        <f>NORMINV(Data!C10,BaseMean,BaseSD)</f>
        <v>8.0935242574045274E-2</v>
      </c>
      <c r="D12" s="6">
        <f>NORMINV(Data!D10,BaseMean,BaseSD)</f>
        <v>-1.3675218843414855E-2</v>
      </c>
      <c r="E12" s="6">
        <f>NORMINV(Data!E10,BaseMean,BaseSD)</f>
        <v>0.12733129962678486</v>
      </c>
      <c r="F12" s="6">
        <f>NORMINV(Data!F10,BaseMean,BaseSD)</f>
        <v>-2.4298350439320951E-2</v>
      </c>
      <c r="G12" s="6">
        <f>NORMINV(Data!G10,BaseMean,BaseSD)</f>
        <v>0.1048346597698489</v>
      </c>
      <c r="H12" s="6">
        <f>NORMINV(Data!H10,BaseMean,BaseSD)</f>
        <v>2.9235431944010223E-2</v>
      </c>
      <c r="I12" s="6">
        <f>NORMINV(Data!I10,BaseMean,BaseSD)</f>
        <v>0.27374799772222208</v>
      </c>
      <c r="J12" s="6">
        <f>NORMINV(Data!J10,BaseMean,BaseSD)</f>
        <v>5.370543914376448E-3</v>
      </c>
      <c r="K12" s="6">
        <f>NORMINV(Data!K10,BaseMean,BaseSD)</f>
        <v>-0.28859835761953206</v>
      </c>
      <c r="M12" s="11">
        <f t="shared" si="0"/>
        <v>100000</v>
      </c>
      <c r="N12" s="5">
        <f t="shared" si="11"/>
        <v>103821.14842629501</v>
      </c>
      <c r="O12" s="5">
        <f t="shared" si="1"/>
        <v>111101.69887590823</v>
      </c>
      <c r="P12" s="5">
        <f t="shared" si="2"/>
        <v>108486.53524160596</v>
      </c>
      <c r="Q12" s="5">
        <f t="shared" si="3"/>
        <v>121077.26409826738</v>
      </c>
      <c r="R12" s="5">
        <f t="shared" si="4"/>
        <v>116953.93344192373</v>
      </c>
      <c r="S12" s="5">
        <f t="shared" si="5"/>
        <v>127922.61167042282</v>
      </c>
      <c r="T12" s="5">
        <f t="shared" si="6"/>
        <v>130345.85963323337</v>
      </c>
      <c r="U12" s="5">
        <f t="shared" si="7"/>
        <v>164367.49994202069</v>
      </c>
      <c r="V12" s="5">
        <f t="shared" si="8"/>
        <v>163597.74039037005</v>
      </c>
      <c r="W12" s="5">
        <f t="shared" si="9"/>
        <v>115219.86419140823</v>
      </c>
      <c r="Y12" s="11">
        <f t="shared" si="10"/>
        <v>100000</v>
      </c>
      <c r="Z12" s="5">
        <f>MAX(Y12*(1+B12)*(1-AMC)*(1-GuaranteeCharge1),MAX($Y12:Y12)*GuaranteeLevel1)</f>
        <v>102263.83119990058</v>
      </c>
      <c r="AA12" s="5">
        <f>MAX(Z12*(1+C12)*(1-AMC)*(1-GuaranteeCharge1),MAX($Y12:Z12)*GuaranteeLevel1)</f>
        <v>107793.64579187805</v>
      </c>
      <c r="AB12" s="5">
        <f>MAX(AA12*(1+D12)*(1-AMC)*(1-GuaranteeCharge1),MAX($Y12:AA12)*GuaranteeLevel1)</f>
        <v>103677.50342496533</v>
      </c>
      <c r="AC12" s="5">
        <f>MAX(AB12*(1+E12)*(1-AMC)*(1-GuaranteeCharge1),MAX($Y12:AB12)*GuaranteeLevel1)</f>
        <v>113974.45414537516</v>
      </c>
      <c r="AD12" s="5">
        <f>MAX(AC12*(1+F12)*(1-AMC)*(1-GuaranteeCharge1),MAX($Y12:AC12)*GuaranteeLevel1)</f>
        <v>108441.61710392262</v>
      </c>
      <c r="AE12" s="5">
        <f>MAX(AD12*(1+G12)*(1-AMC)*(1-GuaranteeCharge1),MAX($Y12:AD12)*GuaranteeLevel1)</f>
        <v>116832.77721802764</v>
      </c>
      <c r="AF12" s="5">
        <f>MAX(AE12*(1+H12)*(1-AMC)*(1-GuaranteeCharge1),MAX($Y12:AE12)*GuaranteeLevel1)</f>
        <v>117260.26034217339</v>
      </c>
      <c r="AG12" s="5">
        <f>MAX(AF12*(1+I12)*(1-AMC)*(1-GuaranteeCharge1),MAX($Y12:AF12)*GuaranteeLevel1)</f>
        <v>145648.42528092256</v>
      </c>
      <c r="AH12" s="5">
        <f>MAX(AG12*(1+J12)*(1-AMC)*(1-GuaranteeCharge1),MAX($Y12:AG12)*GuaranteeLevel1)</f>
        <v>142791.83522681144</v>
      </c>
      <c r="AI12" s="5">
        <f>MAX(AH12*(1+K12)*(1-AMC)*(1-GuaranteeCharge1),MAX($Y12:AH12)*GuaranteeLevel1)</f>
        <v>116518.74022473805</v>
      </c>
    </row>
    <row r="13" spans="1:39" x14ac:dyDescent="0.3">
      <c r="A13">
        <v>10</v>
      </c>
      <c r="B13" s="6">
        <f>NORMINV(Data!B11,BaseMean,BaseSD)</f>
        <v>0.18603664693241823</v>
      </c>
      <c r="C13" s="6">
        <f>NORMINV(Data!C11,BaseMean,BaseSD)</f>
        <v>0.28631135367677812</v>
      </c>
      <c r="D13" s="6">
        <f>NORMINV(Data!D11,BaseMean,BaseSD)</f>
        <v>-4.8905537013963704E-2</v>
      </c>
      <c r="E13" s="6">
        <f>NORMINV(Data!E11,BaseMean,BaseSD)</f>
        <v>0.12688319355715244</v>
      </c>
      <c r="F13" s="6">
        <f>NORMINV(Data!F11,BaseMean,BaseSD)</f>
        <v>-2.4905798148181987E-2</v>
      </c>
      <c r="G13" s="6">
        <f>NORMINV(Data!G11,BaseMean,BaseSD)</f>
        <v>0.2575559411527964</v>
      </c>
      <c r="H13" s="6">
        <f>NORMINV(Data!H11,BaseMean,BaseSD)</f>
        <v>4.5556555541251542E-2</v>
      </c>
      <c r="I13" s="6">
        <f>NORMINV(Data!I11,BaseMean,BaseSD)</f>
        <v>5.0102711336856683E-2</v>
      </c>
      <c r="J13" s="6">
        <f>NORMINV(Data!J11,BaseMean,BaseSD)</f>
        <v>0.18069216140747363</v>
      </c>
      <c r="K13" s="6">
        <f>NORMINV(Data!K11,BaseMean,BaseSD)</f>
        <v>4.3555828512403555E-2</v>
      </c>
      <c r="M13" s="11">
        <f t="shared" si="0"/>
        <v>100000</v>
      </c>
      <c r="N13" s="5">
        <f t="shared" si="11"/>
        <v>117417.6280463094</v>
      </c>
      <c r="O13" s="5">
        <f t="shared" si="1"/>
        <v>149525.27179698701</v>
      </c>
      <c r="P13" s="5">
        <f t="shared" si="2"/>
        <v>140790.53150177051</v>
      </c>
      <c r="Q13" s="5">
        <f t="shared" si="3"/>
        <v>157067.93892371078</v>
      </c>
      <c r="R13" s="5">
        <f t="shared" si="4"/>
        <v>151624.47617591263</v>
      </c>
      <c r="S13" s="5">
        <f t="shared" si="5"/>
        <v>188769.49823080757</v>
      </c>
      <c r="T13" s="5">
        <f t="shared" si="6"/>
        <v>195395.49449783901</v>
      </c>
      <c r="U13" s="5">
        <f t="shared" si="7"/>
        <v>203133.48516963475</v>
      </c>
      <c r="V13" s="5">
        <f t="shared" si="8"/>
        <v>237439.73252257737</v>
      </c>
      <c r="W13" s="5">
        <f t="shared" si="9"/>
        <v>245303.80062641812</v>
      </c>
      <c r="Y13" s="11">
        <f t="shared" si="10"/>
        <v>100000</v>
      </c>
      <c r="Z13" s="5">
        <f>MAX(Y13*(1+B13)*(1-AMC)*(1-GuaranteeCharge1),MAX($Y13:Y13)*GuaranteeLevel1)</f>
        <v>115656.36362561476</v>
      </c>
      <c r="AA13" s="5">
        <f>MAX(Z13*(1+C13)*(1-AMC)*(1-GuaranteeCharge1),MAX($Y13:Z13)*GuaranteeLevel1)</f>
        <v>145073.15682923171</v>
      </c>
      <c r="AB13" s="5">
        <f>MAX(AA13*(1+D13)*(1-AMC)*(1-GuaranteeCharge1),MAX($Y13:AA13)*GuaranteeLevel1)</f>
        <v>134549.5160249107</v>
      </c>
      <c r="AC13" s="5">
        <f>MAX(AB13*(1+E13)*(1-AMC)*(1-GuaranteeCharge1),MAX($Y13:AB13)*GuaranteeLevel1)</f>
        <v>147853.79184022406</v>
      </c>
      <c r="AD13" s="5">
        <f>MAX(AC13*(1+F13)*(1-AMC)*(1-GuaranteeCharge1),MAX($Y13:AC13)*GuaranteeLevel1)</f>
        <v>140588.71647284972</v>
      </c>
      <c r="AE13" s="5">
        <f>MAX(AD13*(1+G13)*(1-AMC)*(1-GuaranteeCharge1),MAX($Y13:AD13)*GuaranteeLevel1)</f>
        <v>172404.74099434013</v>
      </c>
      <c r="AF13" s="5">
        <f>MAX(AE13*(1+H13)*(1-AMC)*(1-GuaranteeCharge1),MAX($Y13:AE13)*GuaranteeLevel1)</f>
        <v>175779.47331027122</v>
      </c>
      <c r="AG13" s="5">
        <f>MAX(AF13*(1+I13)*(1-AMC)*(1-GuaranteeCharge1),MAX($Y13:AF13)*GuaranteeLevel1)</f>
        <v>179999.52695769651</v>
      </c>
      <c r="AH13" s="5">
        <f>MAX(AG13*(1+J13)*(1-AMC)*(1-GuaranteeCharge1),MAX($Y13:AG13)*GuaranteeLevel1)</f>
        <v>207242.80837718578</v>
      </c>
      <c r="AI13" s="5">
        <f>MAX(AH13*(1+K13)*(1-AMC)*(1-GuaranteeCharge1),MAX($Y13:AH13)*GuaranteeLevel1)</f>
        <v>210895.145000399</v>
      </c>
    </row>
    <row r="14" spans="1:39" x14ac:dyDescent="0.3">
      <c r="A14">
        <v>11</v>
      </c>
      <c r="B14" s="6">
        <f>NORMINV(Data!B12,BaseMean,BaseSD)</f>
        <v>-0.23873416898936528</v>
      </c>
      <c r="C14" s="6">
        <f>NORMINV(Data!C12,BaseMean,BaseSD)</f>
        <v>-0.25196728782720129</v>
      </c>
      <c r="D14" s="6">
        <f>NORMINV(Data!D12,BaseMean,BaseSD)</f>
        <v>0.23367549280236283</v>
      </c>
      <c r="E14" s="6">
        <f>NORMINV(Data!E12,BaseMean,BaseSD)</f>
        <v>5.7510012317511981E-2</v>
      </c>
      <c r="F14" s="6">
        <f>NORMINV(Data!F12,BaseMean,BaseSD)</f>
        <v>-3.8908813640097115E-2</v>
      </c>
      <c r="G14" s="6">
        <f>NORMINV(Data!G12,BaseMean,BaseSD)</f>
        <v>2.9482751164648019E-2</v>
      </c>
      <c r="H14" s="6">
        <f>NORMINV(Data!H12,BaseMean,BaseSD)</f>
        <v>0.1105519378463637</v>
      </c>
      <c r="I14" s="6">
        <f>NORMINV(Data!I12,BaseMean,BaseSD)</f>
        <v>0.28768188655345389</v>
      </c>
      <c r="J14" s="6">
        <f>NORMINV(Data!J12,BaseMean,BaseSD)</f>
        <v>8.2214820648899178E-2</v>
      </c>
      <c r="K14" s="6">
        <f>NORMINV(Data!K12,BaseMean,BaseSD)</f>
        <v>0.11330538375786799</v>
      </c>
      <c r="M14" s="11">
        <f t="shared" si="0"/>
        <v>100000</v>
      </c>
      <c r="N14" s="5">
        <f t="shared" si="11"/>
        <v>75365.317270052838</v>
      </c>
      <c r="O14" s="5">
        <f t="shared" si="1"/>
        <v>55811.965454468278</v>
      </c>
      <c r="P14" s="5">
        <f t="shared" si="2"/>
        <v>68165.315446446504</v>
      </c>
      <c r="Q14" s="5">
        <f t="shared" si="3"/>
        <v>71364.648541624745</v>
      </c>
      <c r="R14" s="5">
        <f t="shared" si="4"/>
        <v>67902.055383717365</v>
      </c>
      <c r="S14" s="5">
        <f t="shared" si="5"/>
        <v>69204.95483830203</v>
      </c>
      <c r="T14" s="5">
        <f t="shared" si="6"/>
        <v>76087.13973720395</v>
      </c>
      <c r="U14" s="5">
        <f t="shared" si="7"/>
        <v>96996.271322866451</v>
      </c>
      <c r="V14" s="5">
        <f t="shared" si="8"/>
        <v>103921.09434955499</v>
      </c>
      <c r="W14" s="5">
        <f t="shared" si="9"/>
        <v>114538.95468711523</v>
      </c>
      <c r="Y14" s="11">
        <f t="shared" si="10"/>
        <v>100000</v>
      </c>
      <c r="Z14" s="5">
        <f>MAX(Y14*(1+B14)*(1-AMC)*(1-GuaranteeCharge1),MAX($Y14:Y14)*GuaranteeLevel1)</f>
        <v>80000</v>
      </c>
      <c r="AA14" s="5">
        <f>MAX(Z14*(1+C14)*(1-AMC)*(1-GuaranteeCharge1),MAX($Y14:Z14)*GuaranteeLevel1)</f>
        <v>80000</v>
      </c>
      <c r="AB14" s="5">
        <f>MAX(AA14*(1+D14)*(1-AMC)*(1-GuaranteeCharge1),MAX($Y14:AA14)*GuaranteeLevel1)</f>
        <v>96241.492544497916</v>
      </c>
      <c r="AC14" s="5">
        <f>MAX(AB14*(1+E14)*(1-AMC)*(1-GuaranteeCharge1),MAX($Y14:AB14)*GuaranteeLevel1)</f>
        <v>99247.199868327982</v>
      </c>
      <c r="AD14" s="5">
        <f>MAX(AC14*(1+F14)*(1-AMC)*(1-GuaranteeCharge1),MAX($Y14:AC14)*GuaranteeLevel1)</f>
        <v>93015.276679100629</v>
      </c>
      <c r="AE14" s="5">
        <f>MAX(AD14*(1+G14)*(1-AMC)*(1-GuaranteeCharge1),MAX($Y14:AD14)*GuaranteeLevel1)</f>
        <v>93378.046005983299</v>
      </c>
      <c r="AF14" s="5">
        <f>MAX(AE14*(1+H14)*(1-AMC)*(1-GuaranteeCharge1),MAX($Y14:AE14)*GuaranteeLevel1)</f>
        <v>101124.195871137</v>
      </c>
      <c r="AG14" s="5">
        <f>MAX(AF14*(1+I14)*(1-AMC)*(1-GuaranteeCharge1),MAX($Y14:AF14)*GuaranteeLevel1)</f>
        <v>126979.93280195532</v>
      </c>
      <c r="AH14" s="5">
        <f>MAX(AG14*(1+J14)*(1-AMC)*(1-GuaranteeCharge1),MAX($Y14:AG14)*GuaranteeLevel1)</f>
        <v>134004.68900797589</v>
      </c>
      <c r="AI14" s="5">
        <f>MAX(AH14*(1+K14)*(1-AMC)*(1-GuaranteeCharge1),MAX($Y14:AH14)*GuaranteeLevel1)</f>
        <v>145480.81639960207</v>
      </c>
    </row>
    <row r="15" spans="1:39" x14ac:dyDescent="0.3">
      <c r="A15">
        <v>12</v>
      </c>
      <c r="B15" s="6">
        <f>NORMINV(Data!B13,BaseMean,BaseSD)</f>
        <v>-5.6355848734735675E-2</v>
      </c>
      <c r="C15" s="6">
        <f>NORMINV(Data!C13,BaseMean,BaseSD)</f>
        <v>-5.1311191212402435E-2</v>
      </c>
      <c r="D15" s="6">
        <f>NORMINV(Data!D13,BaseMean,BaseSD)</f>
        <v>3.7805057200418032E-2</v>
      </c>
      <c r="E15" s="6">
        <f>NORMINV(Data!E13,BaseMean,BaseSD)</f>
        <v>0.20544411507313343</v>
      </c>
      <c r="F15" s="6">
        <f>NORMINV(Data!F13,BaseMean,BaseSD)</f>
        <v>-0.13565818292274284</v>
      </c>
      <c r="G15" s="6">
        <f>NORMINV(Data!G13,BaseMean,BaseSD)</f>
        <v>-0.11288268399811689</v>
      </c>
      <c r="H15" s="6">
        <f>NORMINV(Data!H13,BaseMean,BaseSD)</f>
        <v>0.15550050819173999</v>
      </c>
      <c r="I15" s="6">
        <f>NORMINV(Data!I13,BaseMean,BaseSD)</f>
        <v>0.11553532772063979</v>
      </c>
      <c r="J15" s="6">
        <f>NORMINV(Data!J13,BaseMean,BaseSD)</f>
        <v>-0.11305499833337836</v>
      </c>
      <c r="K15" s="6">
        <f>NORMINV(Data!K13,BaseMean,BaseSD)</f>
        <v>7.7856238926918717E-2</v>
      </c>
      <c r="M15" s="11">
        <f t="shared" si="0"/>
        <v>100000</v>
      </c>
      <c r="N15" s="5">
        <f t="shared" si="11"/>
        <v>93420.77097526117</v>
      </c>
      <c r="O15" s="5">
        <f t="shared" si="1"/>
        <v>87740.967533214091</v>
      </c>
      <c r="P15" s="5">
        <f t="shared" si="2"/>
        <v>90147.439631330999</v>
      </c>
      <c r="Q15" s="5">
        <f t="shared" si="3"/>
        <v>107581.02358657353</v>
      </c>
      <c r="R15" s="5">
        <f t="shared" si="4"/>
        <v>92056.909635751726</v>
      </c>
      <c r="S15" s="5">
        <f t="shared" si="5"/>
        <v>80848.625809541016</v>
      </c>
      <c r="T15" s="5">
        <f t="shared" si="6"/>
        <v>92486.421927433184</v>
      </c>
      <c r="U15" s="5">
        <f t="shared" si="7"/>
        <v>102140.15228458327</v>
      </c>
      <c r="V15" s="5">
        <f t="shared" si="8"/>
        <v>89686.770562895908</v>
      </c>
      <c r="W15" s="5">
        <f t="shared" si="9"/>
        <v>95702.750748420221</v>
      </c>
      <c r="Y15" s="11">
        <f t="shared" si="10"/>
        <v>100000</v>
      </c>
      <c r="Z15" s="5">
        <f>MAX(Y15*(1+B15)*(1-AMC)*(1-GuaranteeCharge1),MAX($Y15:Y15)*GuaranteeLevel1)</f>
        <v>92019.459410632247</v>
      </c>
      <c r="AA15" s="5">
        <f>MAX(Z15*(1+C15)*(1-AMC)*(1-GuaranteeCharge1),MAX($Y15:Z15)*GuaranteeLevel1)</f>
        <v>85128.480224912651</v>
      </c>
      <c r="AB15" s="5">
        <f>MAX(AA15*(1+D15)*(1-AMC)*(1-GuaranteeCharge1),MAX($Y15:AA15)*GuaranteeLevel1)</f>
        <v>86151.350122063508</v>
      </c>
      <c r="AC15" s="5">
        <f>MAX(AB15*(1+E15)*(1-AMC)*(1-GuaranteeCharge1),MAX($Y15:AB15)*GuaranteeLevel1)</f>
        <v>101269.9496556919</v>
      </c>
      <c r="AD15" s="5">
        <f>MAX(AC15*(1+F15)*(1-AMC)*(1-GuaranteeCharge1),MAX($Y15:AC15)*GuaranteeLevel1)</f>
        <v>85356.685771050135</v>
      </c>
      <c r="AE15" s="5">
        <f>MAX(AD15*(1+G15)*(1-AMC)*(1-GuaranteeCharge1),MAX($Y15:AD15)*GuaranteeLevel1)</f>
        <v>81015.959724553526</v>
      </c>
      <c r="AF15" s="5">
        <f>MAX(AE15*(1+H15)*(1-AMC)*(1-GuaranteeCharge1),MAX($Y15:AE15)*GuaranteeLevel1)</f>
        <v>91287.675164924061</v>
      </c>
      <c r="AG15" s="5">
        <f>MAX(AF15*(1+I15)*(1-AMC)*(1-GuaranteeCharge1),MAX($Y15:AF15)*GuaranteeLevel1)</f>
        <v>99304.03616015469</v>
      </c>
      <c r="AH15" s="5">
        <f>MAX(AG15*(1+J15)*(1-AMC)*(1-GuaranteeCharge1),MAX($Y15:AG15)*GuaranteeLevel1)</f>
        <v>85888.499637409026</v>
      </c>
      <c r="AI15" s="5">
        <f>MAX(AH15*(1+K15)*(1-AMC)*(1-GuaranteeCharge1),MAX($Y15:AH15)*GuaranteeLevel1)</f>
        <v>90274.955124875298</v>
      </c>
    </row>
    <row r="16" spans="1:39" x14ac:dyDescent="0.3">
      <c r="A16">
        <v>13</v>
      </c>
      <c r="B16" s="6">
        <f>NORMINV(Data!B14,BaseMean,BaseSD)</f>
        <v>0.186019117044738</v>
      </c>
      <c r="C16" s="6">
        <f>NORMINV(Data!C14,BaseMean,BaseSD)</f>
        <v>9.8419214971970426E-2</v>
      </c>
      <c r="D16" s="6">
        <f>NORMINV(Data!D14,BaseMean,BaseSD)</f>
        <v>0.32672417223913286</v>
      </c>
      <c r="E16" s="6">
        <f>NORMINV(Data!E14,BaseMean,BaseSD)</f>
        <v>-1.7624525511808917E-2</v>
      </c>
      <c r="F16" s="6">
        <f>NORMINV(Data!F14,BaseMean,BaseSD)</f>
        <v>2.7266484037335611E-2</v>
      </c>
      <c r="G16" s="6">
        <f>NORMINV(Data!G14,BaseMean,BaseSD)</f>
        <v>4.6218657355622729E-2</v>
      </c>
      <c r="H16" s="6">
        <f>NORMINV(Data!H14,BaseMean,BaseSD)</f>
        <v>0.14690292894808629</v>
      </c>
      <c r="I16" s="6">
        <f>NORMINV(Data!I14,BaseMean,BaseSD)</f>
        <v>0.10823400122821947</v>
      </c>
      <c r="J16" s="6">
        <f>NORMINV(Data!J14,BaseMean,BaseSD)</f>
        <v>-0.20469095251075969</v>
      </c>
      <c r="K16" s="6">
        <f>NORMINV(Data!K14,BaseMean,BaseSD)</f>
        <v>0.15974321244401096</v>
      </c>
      <c r="M16" s="11">
        <f t="shared" si="0"/>
        <v>100000</v>
      </c>
      <c r="N16" s="5">
        <f t="shared" si="11"/>
        <v>117415.89258742907</v>
      </c>
      <c r="O16" s="5">
        <f t="shared" si="1"/>
        <v>127682.15383550589</v>
      </c>
      <c r="P16" s="5">
        <f t="shared" si="2"/>
        <v>167705.00985854992</v>
      </c>
      <c r="Q16" s="5">
        <f t="shared" si="3"/>
        <v>163101.79574750134</v>
      </c>
      <c r="R16" s="5">
        <f t="shared" si="4"/>
        <v>165873.51817513423</v>
      </c>
      <c r="S16" s="5">
        <f t="shared" si="5"/>
        <v>171804.56978128199</v>
      </c>
      <c r="T16" s="5">
        <f t="shared" si="6"/>
        <v>195072.73264593002</v>
      </c>
      <c r="U16" s="5">
        <f t="shared" si="7"/>
        <v>214024.3726804145</v>
      </c>
      <c r="V16" s="5">
        <f t="shared" si="8"/>
        <v>168513.36477618321</v>
      </c>
      <c r="W16" s="5">
        <f t="shared" si="9"/>
        <v>193477.90869522735</v>
      </c>
      <c r="Y16" s="11">
        <f t="shared" si="10"/>
        <v>100000</v>
      </c>
      <c r="Z16" s="5">
        <f>MAX(Y16*(1+B16)*(1-AMC)*(1-GuaranteeCharge1),MAX($Y16:Y16)*GuaranteeLevel1)</f>
        <v>115654.65419861763</v>
      </c>
      <c r="AA16" s="5">
        <f>MAX(Z16*(1+C16)*(1-AMC)*(1-GuaranteeCharge1),MAX($Y16:Z16)*GuaranteeLevel1)</f>
        <v>123880.41770505368</v>
      </c>
      <c r="AB16" s="5">
        <f>MAX(AA16*(1+D16)*(1-AMC)*(1-GuaranteeCharge1),MAX($Y16:AA16)*GuaranteeLevel1)</f>
        <v>160270.91929216142</v>
      </c>
      <c r="AC16" s="5">
        <f>MAX(AB16*(1+E16)*(1-AMC)*(1-GuaranteeCharge1),MAX($Y16:AB16)*GuaranteeLevel1)</f>
        <v>153533.68180969619</v>
      </c>
      <c r="AD16" s="5">
        <f>MAX(AC16*(1+F16)*(1-AMC)*(1-GuaranteeCharge1),MAX($Y16:AC16)*GuaranteeLevel1)</f>
        <v>153800.66335742886</v>
      </c>
      <c r="AE16" s="5">
        <f>MAX(AD16*(1+G16)*(1-AMC)*(1-GuaranteeCharge1),MAX($Y16:AD16)*GuaranteeLevel1)</f>
        <v>156910.53179878573</v>
      </c>
      <c r="AF16" s="5">
        <f>MAX(AE16*(1+H16)*(1-AMC)*(1-GuaranteeCharge1),MAX($Y16:AE16)*GuaranteeLevel1)</f>
        <v>175489.11396253388</v>
      </c>
      <c r="AG16" s="5">
        <f>MAX(AF16*(1+I16)*(1-AMC)*(1-GuaranteeCharge1),MAX($Y16:AF16)*GuaranteeLevel1)</f>
        <v>189650.10031566737</v>
      </c>
      <c r="AH16" s="5">
        <f>MAX(AG16*(1+J16)*(1-AMC)*(1-GuaranteeCharge1),MAX($Y16:AG16)*GuaranteeLevel1)</f>
        <v>151720.08025253389</v>
      </c>
      <c r="AI16" s="5">
        <f>MAX(AH16*(1+K16)*(1-AMC)*(1-GuaranteeCharge1),MAX($Y16:AH16)*GuaranteeLevel1)</f>
        <v>171583.81838271805</v>
      </c>
    </row>
    <row r="17" spans="1:35" x14ac:dyDescent="0.3">
      <c r="A17">
        <v>14</v>
      </c>
      <c r="B17" s="6">
        <f>NORMINV(Data!B15,BaseMean,BaseSD)</f>
        <v>0.19540673774426348</v>
      </c>
      <c r="C17" s="6">
        <f>NORMINV(Data!C15,BaseMean,BaseSD)</f>
        <v>0.14470968638732301</v>
      </c>
      <c r="D17" s="6">
        <f>NORMINV(Data!D15,BaseMean,BaseSD)</f>
        <v>-0.15506128777249351</v>
      </c>
      <c r="E17" s="6">
        <f>NORMINV(Data!E15,BaseMean,BaseSD)</f>
        <v>0.20166019831970949</v>
      </c>
      <c r="F17" s="6">
        <f>NORMINV(Data!F15,BaseMean,BaseSD)</f>
        <v>0.31656959085254543</v>
      </c>
      <c r="G17" s="6">
        <f>NORMINV(Data!G15,BaseMean,BaseSD)</f>
        <v>3.4382894409739559E-3</v>
      </c>
      <c r="H17" s="6">
        <f>NORMINV(Data!H15,BaseMean,BaseSD)</f>
        <v>9.0935751783886035E-2</v>
      </c>
      <c r="I17" s="6">
        <f>NORMINV(Data!I15,BaseMean,BaseSD)</f>
        <v>-8.2493909857009703E-2</v>
      </c>
      <c r="J17" s="6">
        <f>NORMINV(Data!J15,BaseMean,BaseSD)</f>
        <v>8.8461728092994185E-2</v>
      </c>
      <c r="K17" s="6">
        <f>NORMINV(Data!K15,BaseMean,BaseSD)</f>
        <v>8.1090119598473745E-2</v>
      </c>
      <c r="M17" s="11">
        <f t="shared" si="0"/>
        <v>100000</v>
      </c>
      <c r="N17" s="5">
        <f t="shared" si="11"/>
        <v>118345.26703668207</v>
      </c>
      <c r="O17" s="5">
        <f t="shared" si="1"/>
        <v>134116.26377983449</v>
      </c>
      <c r="P17" s="5">
        <f t="shared" si="2"/>
        <v>112186.82297482895</v>
      </c>
      <c r="Q17" s="5">
        <f t="shared" si="3"/>
        <v>133462.33554534317</v>
      </c>
      <c r="R17" s="5">
        <f t="shared" si="4"/>
        <v>173955.32797812604</v>
      </c>
      <c r="S17" s="5">
        <f t="shared" si="5"/>
        <v>172807.90237805923</v>
      </c>
      <c r="T17" s="5">
        <f t="shared" si="6"/>
        <v>186637.09570605439</v>
      </c>
      <c r="U17" s="5">
        <f t="shared" si="7"/>
        <v>169528.26523733599</v>
      </c>
      <c r="V17" s="5">
        <f t="shared" si="8"/>
        <v>182679.77825542985</v>
      </c>
      <c r="W17" s="5">
        <f t="shared" si="9"/>
        <v>195518.37028916145</v>
      </c>
      <c r="Y17" s="11">
        <f t="shared" si="10"/>
        <v>100000</v>
      </c>
      <c r="Z17" s="5">
        <f>MAX(Y17*(1+B17)*(1-AMC)*(1-GuaranteeCharge1),MAX($Y17:Y17)*GuaranteeLevel1)</f>
        <v>116570.08803113183</v>
      </c>
      <c r="AA17" s="5">
        <f>MAX(Z17*(1+C17)*(1-AMC)*(1-GuaranteeCharge1),MAX($Y17:Z17)*GuaranteeLevel1)</f>
        <v>130122.95202578991</v>
      </c>
      <c r="AB17" s="5">
        <f>MAX(AA17*(1+D17)*(1-AMC)*(1-GuaranteeCharge1),MAX($Y17:AA17)*GuaranteeLevel1)</f>
        <v>107213.7634159421</v>
      </c>
      <c r="AC17" s="5">
        <f>MAX(AB17*(1+E17)*(1-AMC)*(1-GuaranteeCharge1),MAX($Y17:AB17)*GuaranteeLevel1)</f>
        <v>125632.97458060966</v>
      </c>
      <c r="AD17" s="5">
        <f>MAX(AC17*(1+F17)*(1-AMC)*(1-GuaranteeCharge1),MAX($Y17:AC17)*GuaranteeLevel1)</f>
        <v>161294.25077574316</v>
      </c>
      <c r="AE17" s="5">
        <f>MAX(AD17*(1+G17)*(1-AMC)*(1-GuaranteeCharge1),MAX($Y17:AD17)*GuaranteeLevel1)</f>
        <v>157826.88374176255</v>
      </c>
      <c r="AF17" s="5">
        <f>MAX(AE17*(1+H17)*(1-AMC)*(1-GuaranteeCharge1),MAX($Y17:AE17)*GuaranteeLevel1)</f>
        <v>167900.34216337447</v>
      </c>
      <c r="AG17" s="5">
        <f>MAX(AF17*(1+I17)*(1-AMC)*(1-GuaranteeCharge1),MAX($Y17:AF17)*GuaranteeLevel1)</f>
        <v>150221.45424815908</v>
      </c>
      <c r="AH17" s="5">
        <f>MAX(AG17*(1+J17)*(1-AMC)*(1-GuaranteeCharge1),MAX($Y17:AG17)*GuaranteeLevel1)</f>
        <v>159447.07264095717</v>
      </c>
      <c r="AI17" s="5">
        <f>MAX(AH17*(1+K17)*(1-AMC)*(1-GuaranteeCharge1),MAX($Y17:AH17)*GuaranteeLevel1)</f>
        <v>168093.09495848761</v>
      </c>
    </row>
    <row r="18" spans="1:35" x14ac:dyDescent="0.3">
      <c r="A18">
        <v>15</v>
      </c>
      <c r="B18" s="6">
        <f>NORMINV(Data!B16,BaseMean,BaseSD)</f>
        <v>-8.0246473174144337E-2</v>
      </c>
      <c r="C18" s="6">
        <f>NORMINV(Data!C16,BaseMean,BaseSD)</f>
        <v>0.41002952258113351</v>
      </c>
      <c r="D18" s="6">
        <f>NORMINV(Data!D16,BaseMean,BaseSD)</f>
        <v>0.22884865878685301</v>
      </c>
      <c r="E18" s="6">
        <f>NORMINV(Data!E16,BaseMean,BaseSD)</f>
        <v>-2.422361600281249E-2</v>
      </c>
      <c r="F18" s="6">
        <f>NORMINV(Data!F16,BaseMean,BaseSD)</f>
        <v>0.12580435949710284</v>
      </c>
      <c r="G18" s="6">
        <f>NORMINV(Data!G16,BaseMean,BaseSD)</f>
        <v>-2.8978152152294767E-2</v>
      </c>
      <c r="H18" s="6">
        <f>NORMINV(Data!H16,BaseMean,BaseSD)</f>
        <v>-1.7056939829811615E-2</v>
      </c>
      <c r="I18" s="6">
        <f>NORMINV(Data!I16,BaseMean,BaseSD)</f>
        <v>8.2205014332969548E-2</v>
      </c>
      <c r="J18" s="6">
        <f>NORMINV(Data!J16,BaseMean,BaseSD)</f>
        <v>0.30085129762577234</v>
      </c>
      <c r="K18" s="6">
        <f>NORMINV(Data!K16,BaseMean,BaseSD)</f>
        <v>0.22542533500303652</v>
      </c>
      <c r="M18" s="11">
        <f t="shared" si="0"/>
        <v>100000</v>
      </c>
      <c r="N18" s="5">
        <f t="shared" si="11"/>
        <v>91055.599155759715</v>
      </c>
      <c r="O18" s="5">
        <f t="shared" si="1"/>
        <v>127107.17217587557</v>
      </c>
      <c r="P18" s="5">
        <f t="shared" si="2"/>
        <v>154633.52327000914</v>
      </c>
      <c r="Q18" s="5">
        <f t="shared" si="3"/>
        <v>149378.86277934292</v>
      </c>
      <c r="R18" s="5">
        <f t="shared" si="4"/>
        <v>166489.66118436673</v>
      </c>
      <c r="S18" s="5">
        <f t="shared" si="5"/>
        <v>160048.44746627435</v>
      </c>
      <c r="T18" s="5">
        <f t="shared" si="6"/>
        <v>155745.32562070744</v>
      </c>
      <c r="U18" s="5">
        <f t="shared" si="7"/>
        <v>166862.88862219421</v>
      </c>
      <c r="V18" s="5">
        <f t="shared" si="8"/>
        <v>214893.16713786838</v>
      </c>
      <c r="W18" s="5">
        <f t="shared" si="9"/>
        <v>260702.17601648803</v>
      </c>
      <c r="Y18" s="11">
        <f t="shared" si="10"/>
        <v>100000</v>
      </c>
      <c r="Z18" s="5">
        <f>MAX(Y18*(1+B18)*(1-AMC)*(1-GuaranteeCharge1),MAX($Y18:Y18)*GuaranteeLevel1)</f>
        <v>89689.765168423313</v>
      </c>
      <c r="AA18" s="5">
        <f>MAX(Z18*(1+C18)*(1-AMC)*(1-GuaranteeCharge1),MAX($Y18:Z18)*GuaranteeLevel1)</f>
        <v>123322.55612433887</v>
      </c>
      <c r="AB18" s="5">
        <f>MAX(AA18*(1+D18)*(1-AMC)*(1-GuaranteeCharge1),MAX($Y18:AA18)*GuaranteeLevel1)</f>
        <v>147778.87046292494</v>
      </c>
      <c r="AC18" s="5">
        <f>MAX(AB18*(1+E18)*(1-AMC)*(1-GuaranteeCharge1),MAX($Y18:AB18)*GuaranteeLevel1)</f>
        <v>140615.78342499185</v>
      </c>
      <c r="AD18" s="5">
        <f>MAX(AC18*(1+F18)*(1-AMC)*(1-GuaranteeCharge1),MAX($Y18:AC18)*GuaranteeLevel1)</f>
        <v>154371.96132340643</v>
      </c>
      <c r="AE18" s="5">
        <f>MAX(AD18*(1+G18)*(1-AMC)*(1-GuaranteeCharge1),MAX($Y18:AD18)*GuaranteeLevel1)</f>
        <v>146173.56824369641</v>
      </c>
      <c r="AF18" s="5">
        <f>MAX(AE18*(1+H18)*(1-AMC)*(1-GuaranteeCharge1),MAX($Y18:AE18)*GuaranteeLevel1)</f>
        <v>140109.83916749127</v>
      </c>
      <c r="AG18" s="5">
        <f>MAX(AF18*(1+I18)*(1-AMC)*(1-GuaranteeCharge1),MAX($Y18:AF18)*GuaranteeLevel1)</f>
        <v>147859.62537740948</v>
      </c>
      <c r="AH18" s="5">
        <f>MAX(AG18*(1+J18)*(1-AMC)*(1-GuaranteeCharge1),MAX($Y18:AG18)*GuaranteeLevel1)</f>
        <v>187563.65240802791</v>
      </c>
      <c r="AI18" s="5">
        <f>MAX(AH18*(1+K18)*(1-AMC)*(1-GuaranteeCharge1),MAX($Y18:AH18)*GuaranteeLevel1)</f>
        <v>224133.59708457612</v>
      </c>
    </row>
    <row r="19" spans="1:35" x14ac:dyDescent="0.3">
      <c r="A19">
        <v>16</v>
      </c>
      <c r="B19" s="6">
        <f>NORMINV(Data!B17,BaseMean,BaseSD)</f>
        <v>-6.4538859889094718E-2</v>
      </c>
      <c r="C19" s="6">
        <f>NORMINV(Data!C17,BaseMean,BaseSD)</f>
        <v>0.11718404781866608</v>
      </c>
      <c r="D19" s="6">
        <f>NORMINV(Data!D17,BaseMean,BaseSD)</f>
        <v>2.0866379912460112E-2</v>
      </c>
      <c r="E19" s="6">
        <f>NORMINV(Data!E17,BaseMean,BaseSD)</f>
        <v>6.2376383539803029E-2</v>
      </c>
      <c r="F19" s="6">
        <f>NORMINV(Data!F17,BaseMean,BaseSD)</f>
        <v>0.26059339447448637</v>
      </c>
      <c r="G19" s="6">
        <f>NORMINV(Data!G17,BaseMean,BaseSD)</f>
        <v>0.12707277723076643</v>
      </c>
      <c r="H19" s="6">
        <f>NORMINV(Data!H17,BaseMean,BaseSD)</f>
        <v>-8.7701968782227246E-3</v>
      </c>
      <c r="I19" s="6">
        <f>NORMINV(Data!I17,BaseMean,BaseSD)</f>
        <v>-6.7845529701971857E-2</v>
      </c>
      <c r="J19" s="6">
        <f>NORMINV(Data!J17,BaseMean,BaseSD)</f>
        <v>0.1857830017486482</v>
      </c>
      <c r="K19" s="6">
        <f>NORMINV(Data!K17,BaseMean,BaseSD)</f>
        <v>-0.14022475842791737</v>
      </c>
      <c r="M19" s="11">
        <f t="shared" si="0"/>
        <v>100000</v>
      </c>
      <c r="N19" s="5">
        <f t="shared" si="11"/>
        <v>92610.652870979626</v>
      </c>
      <c r="O19" s="5">
        <f t="shared" si="1"/>
        <v>102428.51260507508</v>
      </c>
      <c r="P19" s="5">
        <f t="shared" si="2"/>
        <v>103520.16661433119</v>
      </c>
      <c r="Q19" s="5">
        <f t="shared" si="3"/>
        <v>108877.6064288593</v>
      </c>
      <c r="R19" s="5">
        <f t="shared" si="4"/>
        <v>135877.88755570879</v>
      </c>
      <c r="S19" s="5">
        <f t="shared" si="5"/>
        <v>151612.82541074586</v>
      </c>
      <c r="T19" s="5">
        <f t="shared" si="6"/>
        <v>148780.3195718037</v>
      </c>
      <c r="U19" s="5">
        <f t="shared" si="7"/>
        <v>137299.37758141375</v>
      </c>
      <c r="V19" s="5">
        <f t="shared" si="8"/>
        <v>161179.19540584274</v>
      </c>
      <c r="W19" s="5">
        <f t="shared" si="9"/>
        <v>137192.10284978783</v>
      </c>
      <c r="Y19" s="11">
        <f t="shared" si="10"/>
        <v>100000</v>
      </c>
      <c r="Z19" s="5">
        <f>MAX(Y19*(1+B19)*(1-AMC)*(1-GuaranteeCharge1),MAX($Y19:Y19)*GuaranteeLevel1)</f>
        <v>91221.493077914929</v>
      </c>
      <c r="AA19" s="5">
        <f>MAX(Z19*(1+C19)*(1-AMC)*(1-GuaranteeCharge1),MAX($Y19:Z19)*GuaranteeLevel1)</f>
        <v>99378.703642258974</v>
      </c>
      <c r="AB19" s="5">
        <f>MAX(AA19*(1+D19)*(1-AMC)*(1-GuaranteeCharge1),MAX($Y19:AA19)*GuaranteeLevel1)</f>
        <v>98931.285848588639</v>
      </c>
      <c r="AC19" s="5">
        <f>MAX(AB19*(1+E19)*(1-AMC)*(1-GuaranteeCharge1),MAX($Y19:AB19)*GuaranteeLevel1)</f>
        <v>102490.47047604875</v>
      </c>
      <c r="AD19" s="5">
        <f>MAX(AC19*(1+F19)*(1-AMC)*(1-GuaranteeCharge1),MAX($Y19:AC19)*GuaranteeLevel1)</f>
        <v>125988.21964823399</v>
      </c>
      <c r="AE19" s="5">
        <f>MAX(AD19*(1+G19)*(1-AMC)*(1-GuaranteeCharge1),MAX($Y19:AD19)*GuaranteeLevel1)</f>
        <v>138469.24498575513</v>
      </c>
      <c r="AF19" s="5">
        <f>MAX(AE19*(1+H19)*(1-AMC)*(1-GuaranteeCharge1),MAX($Y19:AE19)*GuaranteeLevel1)</f>
        <v>133844.05961087675</v>
      </c>
      <c r="AG19" s="5">
        <f>MAX(AF19*(1+I19)*(1-AMC)*(1-GuaranteeCharge1),MAX($Y19:AF19)*GuaranteeLevel1)</f>
        <v>121662.96952766001</v>
      </c>
      <c r="AH19" s="5">
        <f>MAX(AG19*(1+J19)*(1-AMC)*(1-GuaranteeCharge1),MAX($Y19:AG19)*GuaranteeLevel1)</f>
        <v>140680.87406014011</v>
      </c>
      <c r="AI19" s="5">
        <f>MAX(AH19*(1+K19)*(1-AMC)*(1-GuaranteeCharge1),MAX($Y19:AH19)*GuaranteeLevel1)</f>
        <v>117948.22725750992</v>
      </c>
    </row>
    <row r="20" spans="1:35" x14ac:dyDescent="0.3">
      <c r="A20">
        <v>17</v>
      </c>
      <c r="B20" s="6">
        <f>NORMINV(Data!B18,BaseMean,BaseSD)</f>
        <v>-0.12453911440905095</v>
      </c>
      <c r="C20" s="6">
        <f>NORMINV(Data!C18,BaseMean,BaseSD)</f>
        <v>-0.10083108279839477</v>
      </c>
      <c r="D20" s="6">
        <f>NORMINV(Data!D18,BaseMean,BaseSD)</f>
        <v>0.15553922257094799</v>
      </c>
      <c r="E20" s="6">
        <f>NORMINV(Data!E18,BaseMean,BaseSD)</f>
        <v>-0.13120021381529906</v>
      </c>
      <c r="F20" s="6">
        <f>NORMINV(Data!F18,BaseMean,BaseSD)</f>
        <v>-6.0979228456367524E-2</v>
      </c>
      <c r="G20" s="6">
        <f>NORMINV(Data!G18,BaseMean,BaseSD)</f>
        <v>0.37087388224049012</v>
      </c>
      <c r="H20" s="6">
        <f>NORMINV(Data!H18,BaseMean,BaseSD)</f>
        <v>0.18243754645943261</v>
      </c>
      <c r="I20" s="6">
        <f>NORMINV(Data!I18,BaseMean,BaseSD)</f>
        <v>8.8814185009812918E-2</v>
      </c>
      <c r="J20" s="6">
        <f>NORMINV(Data!J18,BaseMean,BaseSD)</f>
        <v>-0.20898588467367313</v>
      </c>
      <c r="K20" s="6">
        <f>NORMINV(Data!K18,BaseMean,BaseSD)</f>
        <v>-9.1058686427809635E-2</v>
      </c>
      <c r="M20" s="11">
        <f t="shared" si="0"/>
        <v>100000</v>
      </c>
      <c r="N20" s="5">
        <f t="shared" si="11"/>
        <v>86670.627673503957</v>
      </c>
      <c r="O20" s="5">
        <f t="shared" si="1"/>
        <v>77152.219093984357</v>
      </c>
      <c r="P20" s="5">
        <f t="shared" si="2"/>
        <v>88260.891118771266</v>
      </c>
      <c r="Q20" s="5">
        <f t="shared" si="3"/>
        <v>75914.232899135051</v>
      </c>
      <c r="R20" s="5">
        <f t="shared" si="4"/>
        <v>70572.191132607913</v>
      </c>
      <c r="S20" s="5">
        <f t="shared" si="5"/>
        <v>95778.11789981433</v>
      </c>
      <c r="T20" s="5">
        <f t="shared" si="6"/>
        <v>112119.12630661912</v>
      </c>
      <c r="U20" s="5">
        <f t="shared" si="7"/>
        <v>120856.12618221823</v>
      </c>
      <c r="V20" s="5">
        <f t="shared" si="8"/>
        <v>94642.91271645634</v>
      </c>
      <c r="W20" s="5">
        <f t="shared" si="9"/>
        <v>85164.604870746029</v>
      </c>
      <c r="Y20" s="11">
        <f t="shared" si="10"/>
        <v>100000</v>
      </c>
      <c r="Z20" s="5">
        <f>MAX(Y20*(1+B20)*(1-AMC)*(1-GuaranteeCharge1),MAX($Y20:Y20)*GuaranteeLevel1)</f>
        <v>85370.568258401399</v>
      </c>
      <c r="AA20" s="5">
        <f>MAX(Z20*(1+C20)*(1-AMC)*(1-GuaranteeCharge1),MAX($Y20:Z20)*GuaranteeLevel1)</f>
        <v>80000</v>
      </c>
      <c r="AB20" s="5">
        <f>MAX(AA20*(1+D20)*(1-AMC)*(1-GuaranteeCharge1),MAX($Y20:AA20)*GuaranteeLevel1)</f>
        <v>90145.92583120479</v>
      </c>
      <c r="AC20" s="5">
        <f>MAX(AB20*(1+E20)*(1-AMC)*(1-GuaranteeCharge1),MAX($Y20:AB20)*GuaranteeLevel1)</f>
        <v>80000</v>
      </c>
      <c r="AD20" s="5">
        <f>MAX(AC20*(1+F20)*(1-AMC)*(1-GuaranteeCharge1),MAX($Y20:AC20)*GuaranteeLevel1)</f>
        <v>80000</v>
      </c>
      <c r="AE20" s="5">
        <f>MAX(AD20*(1+G20)*(1-AMC)*(1-GuaranteeCharge1),MAX($Y20:AD20)*GuaranteeLevel1)</f>
        <v>106944.61330134512</v>
      </c>
      <c r="AF20" s="5">
        <f>MAX(AE20*(1+H20)*(1-AMC)*(1-GuaranteeCharge1),MAX($Y20:AE20)*GuaranteeLevel1)</f>
        <v>123312.91130404179</v>
      </c>
      <c r="AG20" s="5">
        <f>MAX(AF20*(1+I20)*(1-AMC)*(1-GuaranteeCharge1),MAX($Y20:AF20)*GuaranteeLevel1)</f>
        <v>130928.3655741836</v>
      </c>
      <c r="AH20" s="5">
        <f>MAX(AG20*(1+J20)*(1-AMC)*(1-GuaranteeCharge1),MAX($Y20:AG20)*GuaranteeLevel1)</f>
        <v>104742.69245934689</v>
      </c>
      <c r="AI20" s="5">
        <f>MAX(AH20*(1+K20)*(1-AMC)*(1-GuaranteeCharge1),MAX($Y20:AH20)*GuaranteeLevel1)</f>
        <v>104742.69245934689</v>
      </c>
    </row>
    <row r="21" spans="1:35" x14ac:dyDescent="0.3">
      <c r="A21">
        <v>18</v>
      </c>
      <c r="B21" s="6">
        <f>NORMINV(Data!B19,BaseMean,BaseSD)</f>
        <v>-9.0145089816132021E-2</v>
      </c>
      <c r="C21" s="6">
        <f>NORMINV(Data!C19,BaseMean,BaseSD)</f>
        <v>2.2155968316566181E-2</v>
      </c>
      <c r="D21" s="6">
        <f>NORMINV(Data!D19,BaseMean,BaseSD)</f>
        <v>-0.17491853126695306</v>
      </c>
      <c r="E21" s="6">
        <f>NORMINV(Data!E19,BaseMean,BaseSD)</f>
        <v>0.19200984122421288</v>
      </c>
      <c r="F21" s="6">
        <f>NORMINV(Data!F19,BaseMean,BaseSD)</f>
        <v>5.9816739609504822E-2</v>
      </c>
      <c r="G21" s="6">
        <f>NORMINV(Data!G19,BaseMean,BaseSD)</f>
        <v>0.19787810555011653</v>
      </c>
      <c r="H21" s="6">
        <f>NORMINV(Data!H19,BaseMean,BaseSD)</f>
        <v>7.9377246299437459E-2</v>
      </c>
      <c r="I21" s="6">
        <f>NORMINV(Data!I19,BaseMean,BaseSD)</f>
        <v>-3.3875191560536588E-2</v>
      </c>
      <c r="J21" s="6">
        <f>NORMINV(Data!J19,BaseMean,BaseSD)</f>
        <v>-0.16875636700489371</v>
      </c>
      <c r="K21" s="6">
        <f>NORMINV(Data!K19,BaseMean,BaseSD)</f>
        <v>-0.18677376069647922</v>
      </c>
      <c r="M21" s="11">
        <f t="shared" si="0"/>
        <v>100000</v>
      </c>
      <c r="N21" s="5">
        <f t="shared" si="11"/>
        <v>90075.636108202933</v>
      </c>
      <c r="O21" s="5">
        <f t="shared" si="1"/>
        <v>91150.635557431713</v>
      </c>
      <c r="P21" s="5">
        <f t="shared" si="2"/>
        <v>74454.633259059687</v>
      </c>
      <c r="Q21" s="5">
        <f t="shared" si="3"/>
        <v>87863.149013843344</v>
      </c>
      <c r="R21" s="5">
        <f t="shared" si="4"/>
        <v>92187.647758478779</v>
      </c>
      <c r="S21" s="5">
        <f t="shared" si="5"/>
        <v>109325.26920352752</v>
      </c>
      <c r="T21" s="5">
        <f t="shared" si="6"/>
        <v>116823.17594360976</v>
      </c>
      <c r="U21" s="5">
        <f t="shared" si="7"/>
        <v>111737.1107950116</v>
      </c>
      <c r="V21" s="5">
        <f t="shared" si="8"/>
        <v>91951.954298445926</v>
      </c>
      <c r="W21" s="5">
        <f t="shared" si="9"/>
        <v>74029.96457082704</v>
      </c>
      <c r="Y21" s="11">
        <f t="shared" si="10"/>
        <v>100000</v>
      </c>
      <c r="Z21" s="5">
        <f>MAX(Y21*(1+B21)*(1-AMC)*(1-GuaranteeCharge1),MAX($Y21:Y21)*GuaranteeLevel1)</f>
        <v>88724.501566579886</v>
      </c>
      <c r="AA21" s="5">
        <f>MAX(Z21*(1+C21)*(1-AMC)*(1-GuaranteeCharge1),MAX($Y21:Z21)*GuaranteeLevel1)</f>
        <v>88436.625383709179</v>
      </c>
      <c r="AB21" s="5">
        <f>MAX(AA21*(1+D21)*(1-AMC)*(1-GuaranteeCharge1),MAX($Y21:AA21)*GuaranteeLevel1)</f>
        <v>80000</v>
      </c>
      <c r="AC21" s="5">
        <f>MAX(AB21*(1+E21)*(1-AMC)*(1-GuaranteeCharge1),MAX($Y21:AB21)*GuaranteeLevel1)</f>
        <v>92991.071733583303</v>
      </c>
      <c r="AD21" s="5">
        <f>MAX(AC21*(1+F21)*(1-AMC)*(1-GuaranteeCharge1),MAX($Y21:AC21)*GuaranteeLevel1)</f>
        <v>96104.440120211468</v>
      </c>
      <c r="AE21" s="5">
        <f>MAX(AD21*(1+G21)*(1-AMC)*(1-GuaranteeCharge1),MAX($Y21:AD21)*GuaranteeLevel1)</f>
        <v>112260.63776019959</v>
      </c>
      <c r="AF21" s="5">
        <f>MAX(AE21*(1+H21)*(1-AMC)*(1-GuaranteeCharge1),MAX($Y21:AE21)*GuaranteeLevel1)</f>
        <v>118160.46433879534</v>
      </c>
      <c r="AG21" s="5">
        <f>MAX(AF21*(1+I21)*(1-AMC)*(1-GuaranteeCharge1),MAX($Y21:AF21)*GuaranteeLevel1)</f>
        <v>111320.93573847193</v>
      </c>
      <c r="AH21" s="5">
        <f>MAX(AG21*(1+J21)*(1-AMC)*(1-GuaranteeCharge1),MAX($Y21:AG21)*GuaranteeLevel1)</f>
        <v>94528.371471036284</v>
      </c>
      <c r="AI21" s="5">
        <f>MAX(AH21*(1+K21)*(1-AMC)*(1-GuaranteeCharge1),MAX($Y21:AH21)*GuaranteeLevel1)</f>
        <v>94528.371471036284</v>
      </c>
    </row>
    <row r="22" spans="1:35" x14ac:dyDescent="0.3">
      <c r="A22">
        <v>19</v>
      </c>
      <c r="B22" s="6">
        <f>NORMINV(Data!B20,BaseMean,BaseSD)</f>
        <v>0.15801851376315879</v>
      </c>
      <c r="C22" s="6">
        <f>NORMINV(Data!C20,BaseMean,BaseSD)</f>
        <v>-6.4554153165785444E-2</v>
      </c>
      <c r="D22" s="6">
        <f>NORMINV(Data!D20,BaseMean,BaseSD)</f>
        <v>0.30387166268900434</v>
      </c>
      <c r="E22" s="6">
        <f>NORMINV(Data!E20,BaseMean,BaseSD)</f>
        <v>0.30685334915128037</v>
      </c>
      <c r="F22" s="6">
        <f>NORMINV(Data!F20,BaseMean,BaseSD)</f>
        <v>2.5959895049115153E-3</v>
      </c>
      <c r="G22" s="6">
        <f>NORMINV(Data!G20,BaseMean,BaseSD)</f>
        <v>0.26914989565445002</v>
      </c>
      <c r="H22" s="6">
        <f>NORMINV(Data!H20,BaseMean,BaseSD)</f>
        <v>-0.1090518755742229</v>
      </c>
      <c r="I22" s="6">
        <f>NORMINV(Data!I20,BaseMean,BaseSD)</f>
        <v>-0.10566279258489343</v>
      </c>
      <c r="J22" s="6">
        <f>NORMINV(Data!J20,BaseMean,BaseSD)</f>
        <v>-0.11295316893777228</v>
      </c>
      <c r="K22" s="6">
        <f>NORMINV(Data!K20,BaseMean,BaseSD)</f>
        <v>0.10361645728372285</v>
      </c>
      <c r="M22" s="11">
        <f t="shared" si="0"/>
        <v>100000</v>
      </c>
      <c r="N22" s="5">
        <f t="shared" si="11"/>
        <v>114643.83286255272</v>
      </c>
      <c r="O22" s="5">
        <f t="shared" si="1"/>
        <v>106170.66634326648</v>
      </c>
      <c r="P22" s="5">
        <f t="shared" si="2"/>
        <v>137048.59402125643</v>
      </c>
      <c r="Q22" s="5">
        <f t="shared" si="3"/>
        <v>177311.38995222159</v>
      </c>
      <c r="R22" s="5">
        <f t="shared" si="4"/>
        <v>175993.97157504244</v>
      </c>
      <c r="S22" s="5">
        <f t="shared" si="5"/>
        <v>221129.10335367458</v>
      </c>
      <c r="T22" s="5">
        <f t="shared" si="6"/>
        <v>195044.41429002109</v>
      </c>
      <c r="U22" s="5">
        <f t="shared" si="7"/>
        <v>172691.12203007206</v>
      </c>
      <c r="V22" s="5">
        <f t="shared" si="8"/>
        <v>151653.26142386231</v>
      </c>
      <c r="W22" s="5">
        <f t="shared" si="9"/>
        <v>165693.36475704392</v>
      </c>
      <c r="Y22" s="11">
        <f t="shared" si="10"/>
        <v>100000</v>
      </c>
      <c r="Z22" s="5">
        <f>MAX(Y22*(1+B22)*(1-AMC)*(1-GuaranteeCharge1),MAX($Y22:Y22)*GuaranteeLevel1)</f>
        <v>112924.17536961443</v>
      </c>
      <c r="AA22" s="5">
        <f>MAX(Z22*(1+C22)*(1-AMC)*(1-GuaranteeCharge1),MAX($Y22:Z22)*GuaranteeLevel1)</f>
        <v>103009.43475289572</v>
      </c>
      <c r="AB22" s="5">
        <f>MAX(AA22*(1+D22)*(1-AMC)*(1-GuaranteeCharge1),MAX($Y22:AA22)*GuaranteeLevel1)</f>
        <v>130973.45255225939</v>
      </c>
      <c r="AC22" s="5">
        <f>MAX(AB22*(1+E22)*(1-AMC)*(1-GuaranteeCharge1),MAX($Y22:AB22)*GuaranteeLevel1)</f>
        <v>166909.69220414851</v>
      </c>
      <c r="AD22" s="5">
        <f>MAX(AC22*(1+F22)*(1-AMC)*(1-GuaranteeCharge1),MAX($Y22:AC22)*GuaranteeLevel1)</f>
        <v>163184.51476124601</v>
      </c>
      <c r="AE22" s="5">
        <f>MAX(AD22*(1+G22)*(1-AMC)*(1-GuaranteeCharge1),MAX($Y22:AD22)*GuaranteeLevel1)</f>
        <v>201959.03547609824</v>
      </c>
      <c r="AF22" s="5">
        <f>MAX(AE22*(1+H22)*(1-AMC)*(1-GuaranteeCharge1),MAX($Y22:AE22)*GuaranteeLevel1)</f>
        <v>175463.63852514222</v>
      </c>
      <c r="AG22" s="5">
        <f>MAX(AF22*(1+I22)*(1-AMC)*(1-GuaranteeCharge1),MAX($Y22:AF22)*GuaranteeLevel1)</f>
        <v>161567.2283808786</v>
      </c>
      <c r="AH22" s="5">
        <f>MAX(AG22*(1+J22)*(1-AMC)*(1-GuaranteeCharge1),MAX($Y22:AG22)*GuaranteeLevel1)</f>
        <v>161567.2283808786</v>
      </c>
      <c r="AI22" s="5">
        <f>MAX(AH22*(1+K22)*(1-AMC)*(1-GuaranteeCharge1),MAX($Y22:AH22)*GuaranteeLevel1)</f>
        <v>173877.29213171385</v>
      </c>
    </row>
    <row r="23" spans="1:35" x14ac:dyDescent="0.3">
      <c r="A23">
        <v>20</v>
      </c>
      <c r="B23" s="6">
        <f>NORMINV(Data!B21,BaseMean,BaseSD)</f>
        <v>-0.13564622552213645</v>
      </c>
      <c r="C23" s="6">
        <f>NORMINV(Data!C21,BaseMean,BaseSD)</f>
        <v>3.0243942794313416E-2</v>
      </c>
      <c r="D23" s="6">
        <f>NORMINV(Data!D21,BaseMean,BaseSD)</f>
        <v>2.1800380876173323E-2</v>
      </c>
      <c r="E23" s="6">
        <f>NORMINV(Data!E21,BaseMean,BaseSD)</f>
        <v>-0.17811832830954299</v>
      </c>
      <c r="F23" s="6">
        <f>NORMINV(Data!F21,BaseMean,BaseSD)</f>
        <v>8.8247562347278916E-2</v>
      </c>
      <c r="G23" s="6">
        <f>NORMINV(Data!G21,BaseMean,BaseSD)</f>
        <v>-8.3874473214965287E-2</v>
      </c>
      <c r="H23" s="6">
        <f>NORMINV(Data!H21,BaseMean,BaseSD)</f>
        <v>3.3201167783853541E-2</v>
      </c>
      <c r="I23" s="6">
        <f>NORMINV(Data!I21,BaseMean,BaseSD)</f>
        <v>3.7166258714312915E-2</v>
      </c>
      <c r="J23" s="6">
        <f>NORMINV(Data!J21,BaseMean,BaseSD)</f>
        <v>-0.1104434407867443</v>
      </c>
      <c r="K23" s="6">
        <f>NORMINV(Data!K21,BaseMean,BaseSD)</f>
        <v>9.350397777051056E-2</v>
      </c>
      <c r="M23" s="11">
        <f t="shared" si="0"/>
        <v>100000</v>
      </c>
      <c r="N23" s="5">
        <f t="shared" si="11"/>
        <v>85571.023673308489</v>
      </c>
      <c r="O23" s="5">
        <f t="shared" si="1"/>
        <v>87277.438529953506</v>
      </c>
      <c r="P23" s="5">
        <f t="shared" si="2"/>
        <v>88288.318732485262</v>
      </c>
      <c r="Q23" s="5">
        <f t="shared" si="3"/>
        <v>71836.925480688922</v>
      </c>
      <c r="R23" s="5">
        <f t="shared" si="4"/>
        <v>77394.595450474022</v>
      </c>
      <c r="S23" s="5">
        <f t="shared" si="5"/>
        <v>70194.132882106351</v>
      </c>
      <c r="T23" s="5">
        <f t="shared" si="6"/>
        <v>71799.413464713609</v>
      </c>
      <c r="U23" s="5">
        <f t="shared" si="7"/>
        <v>73723.249750668285</v>
      </c>
      <c r="V23" s="5">
        <f t="shared" si="8"/>
        <v>64925.190378401756</v>
      </c>
      <c r="W23" s="5">
        <f t="shared" si="9"/>
        <v>70285.994396927097</v>
      </c>
      <c r="Y23" s="11">
        <f t="shared" si="10"/>
        <v>100000</v>
      </c>
      <c r="Z23" s="5">
        <f>MAX(Y23*(1+B23)*(1-AMC)*(1-GuaranteeCharge1),MAX($Y23:Y23)*GuaranteeLevel1)</f>
        <v>84287.458318208868</v>
      </c>
      <c r="AA23" s="5">
        <f>MAX(Z23*(1+C23)*(1-AMC)*(1-GuaranteeCharge1),MAX($Y23:Z23)*GuaranteeLevel1)</f>
        <v>84678.752797724155</v>
      </c>
      <c r="AB23" s="5">
        <f>MAX(AA23*(1+D23)*(1-AMC)*(1-GuaranteeCharge1),MAX($Y23:AA23)*GuaranteeLevel1)</f>
        <v>84374.641031592138</v>
      </c>
      <c r="AC23" s="5">
        <f>MAX(AB23*(1+E23)*(1-AMC)*(1-GuaranteeCharge1),MAX($Y23:AB23)*GuaranteeLevel1)</f>
        <v>80000</v>
      </c>
      <c r="AD23" s="5">
        <f>MAX(AC23*(1+F23)*(1-AMC)*(1-GuaranteeCharge1),MAX($Y23:AC23)*GuaranteeLevel1)</f>
        <v>84896.368833835935</v>
      </c>
      <c r="AE23" s="5">
        <f>MAX(AD23*(1+G23)*(1-AMC)*(1-GuaranteeCharge1),MAX($Y23:AD23)*GuaranteeLevel1)</f>
        <v>80000</v>
      </c>
      <c r="AF23" s="5">
        <f>MAX(AE23*(1+H23)*(1-AMC)*(1-GuaranteeCharge1),MAX($Y23:AE23)*GuaranteeLevel1)</f>
        <v>80602.089501153983</v>
      </c>
      <c r="AG23" s="5">
        <f>MAX(AF23*(1+I23)*(1-AMC)*(1-GuaranteeCharge1),MAX($Y23:AF23)*GuaranteeLevel1)</f>
        <v>81520.363087298247</v>
      </c>
      <c r="AH23" s="5">
        <f>MAX(AG23*(1+J23)*(1-AMC)*(1-GuaranteeCharge1),MAX($Y23:AG23)*GuaranteeLevel1)</f>
        <v>80000</v>
      </c>
      <c r="AI23" s="5">
        <f>MAX(AH23*(1+K23)*(1-AMC)*(1-GuaranteeCharge1),MAX($Y23:AH23)*GuaranteeLevel1)</f>
        <v>85306.432313833066</v>
      </c>
    </row>
    <row r="24" spans="1:35" x14ac:dyDescent="0.3">
      <c r="A24">
        <v>21</v>
      </c>
      <c r="B24" s="6">
        <f>NORMINV(Data!B22,BaseMean,BaseSD)</f>
        <v>-1.6378614791897769E-2</v>
      </c>
      <c r="C24" s="6">
        <f>NORMINV(Data!C22,BaseMean,BaseSD)</f>
        <v>0.15685735310264221</v>
      </c>
      <c r="D24" s="6">
        <f>NORMINV(Data!D22,BaseMean,BaseSD)</f>
        <v>2.8964150988940625E-2</v>
      </c>
      <c r="E24" s="6">
        <f>NORMINV(Data!E22,BaseMean,BaseSD)</f>
        <v>-2.9335287915497887E-2</v>
      </c>
      <c r="F24" s="6">
        <f>NORMINV(Data!F22,BaseMean,BaseSD)</f>
        <v>0.37413811576238387</v>
      </c>
      <c r="G24" s="6">
        <f>NORMINV(Data!G22,BaseMean,BaseSD)</f>
        <v>0.27406460578696124</v>
      </c>
      <c r="H24" s="6">
        <f>NORMINV(Data!H22,BaseMean,BaseSD)</f>
        <v>-6.7276175315794884E-2</v>
      </c>
      <c r="I24" s="6">
        <f>NORMINV(Data!I22,BaseMean,BaseSD)</f>
        <v>-0.11501811679483699</v>
      </c>
      <c r="J24" s="6">
        <f>NORMINV(Data!J22,BaseMean,BaseSD)</f>
        <v>-0.17334365196721363</v>
      </c>
      <c r="K24" s="6">
        <f>NORMINV(Data!K22,BaseMean,BaseSD)</f>
        <v>8.6106533015776268E-3</v>
      </c>
      <c r="M24" s="11">
        <f t="shared" si="0"/>
        <v>100000</v>
      </c>
      <c r="N24" s="5">
        <f t="shared" si="11"/>
        <v>97378.517135602131</v>
      </c>
      <c r="O24" s="5">
        <f t="shared" si="1"/>
        <v>111526.52304672745</v>
      </c>
      <c r="P24" s="5">
        <f t="shared" si="2"/>
        <v>113609.2261585292</v>
      </c>
      <c r="Q24" s="5">
        <f t="shared" si="3"/>
        <v>109173.70213131871</v>
      </c>
      <c r="R24" s="5">
        <f t="shared" si="4"/>
        <v>148519.5478841587</v>
      </c>
      <c r="S24" s="5">
        <f t="shared" si="5"/>
        <v>187331.26423442145</v>
      </c>
      <c r="T24" s="5">
        <f t="shared" si="6"/>
        <v>172981.04992706046</v>
      </c>
      <c r="U24" s="5">
        <f t="shared" si="7"/>
        <v>151554.24437002375</v>
      </c>
      <c r="V24" s="5">
        <f t="shared" si="8"/>
        <v>124030.44539799438</v>
      </c>
      <c r="W24" s="5">
        <f t="shared" si="9"/>
        <v>123847.4442765352</v>
      </c>
      <c r="Y24" s="11">
        <f t="shared" si="10"/>
        <v>100000</v>
      </c>
      <c r="Z24" s="5">
        <f>MAX(Y24*(1+B24)*(1-AMC)*(1-GuaranteeCharge1),MAX($Y24:Y24)*GuaranteeLevel1)</f>
        <v>95917.839378568096</v>
      </c>
      <c r="AA24" s="5">
        <f>MAX(Z24*(1+C24)*(1-AMC)*(1-GuaranteeCharge1),MAX($Y24:Z24)*GuaranteeLevel1)</f>
        <v>108205.82082301113</v>
      </c>
      <c r="AB24" s="5">
        <f>MAX(AA24*(1+D24)*(1-AMC)*(1-GuaranteeCharge1),MAX($Y24:AA24)*GuaranteeLevel1)</f>
        <v>108573.11377791408</v>
      </c>
      <c r="AC24" s="5">
        <f>MAX(AB24*(1+E24)*(1-AMC)*(1-GuaranteeCharge1),MAX($Y24:AB24)*GuaranteeLevel1)</f>
        <v>102769.19618325675</v>
      </c>
      <c r="AD24" s="5">
        <f>MAX(AC24*(1+F24)*(1-AMC)*(1-GuaranteeCharge1),MAX($Y24:AC24)*GuaranteeLevel1)</f>
        <v>137709.77572207359</v>
      </c>
      <c r="AE24" s="5">
        <f>MAX(AD24*(1+G24)*(1-AMC)*(1-GuaranteeCharge1),MAX($Y24:AD24)*GuaranteeLevel1)</f>
        <v>171091.1900130634</v>
      </c>
      <c r="AF24" s="5">
        <f>MAX(AE24*(1+H24)*(1-AMC)*(1-GuaranteeCharge1),MAX($Y24:AE24)*GuaranteeLevel1)</f>
        <v>155615.24551515546</v>
      </c>
      <c r="AG24" s="5">
        <f>MAX(AF24*(1+I24)*(1-AMC)*(1-GuaranteeCharge1),MAX($Y24:AF24)*GuaranteeLevel1)</f>
        <v>136872.95201045074</v>
      </c>
      <c r="AH24" s="5">
        <f>MAX(AG24*(1+J24)*(1-AMC)*(1-GuaranteeCharge1),MAX($Y24:AG24)*GuaranteeLevel1)</f>
        <v>136872.95201045074</v>
      </c>
      <c r="AI24" s="5">
        <f>MAX(AH24*(1+K24)*(1-AMC)*(1-GuaranteeCharge1),MAX($Y24:AH24)*GuaranteeLevel1)</f>
        <v>136872.95201045074</v>
      </c>
    </row>
    <row r="25" spans="1:35" x14ac:dyDescent="0.3">
      <c r="A25">
        <v>22</v>
      </c>
      <c r="B25" s="6">
        <f>NORMINV(Data!B23,BaseMean,BaseSD)</f>
        <v>0.14217186184688513</v>
      </c>
      <c r="C25" s="6">
        <f>NORMINV(Data!C23,BaseMean,BaseSD)</f>
        <v>-6.4483808047449895E-2</v>
      </c>
      <c r="D25" s="6">
        <f>NORMINV(Data!D23,BaseMean,BaseSD)</f>
        <v>0.14844386456486128</v>
      </c>
      <c r="E25" s="6">
        <f>NORMINV(Data!E23,BaseMean,BaseSD)</f>
        <v>9.8935570476094414E-2</v>
      </c>
      <c r="F25" s="6">
        <f>NORMINV(Data!F23,BaseMean,BaseSD)</f>
        <v>0.1173563821490735</v>
      </c>
      <c r="G25" s="6">
        <f>NORMINV(Data!G23,BaseMean,BaseSD)</f>
        <v>3.0634179403888163E-2</v>
      </c>
      <c r="H25" s="6">
        <f>NORMINV(Data!H23,BaseMean,BaseSD)</f>
        <v>-4.0769263404531353E-2</v>
      </c>
      <c r="I25" s="6">
        <f>NORMINV(Data!I23,BaseMean,BaseSD)</f>
        <v>4.4643100215601805E-2</v>
      </c>
      <c r="J25" s="6">
        <f>NORMINV(Data!J23,BaseMean,BaseSD)</f>
        <v>-4.6790683077367543E-3</v>
      </c>
      <c r="K25" s="6">
        <f>NORMINV(Data!K23,BaseMean,BaseSD)</f>
        <v>0.26724912928381245</v>
      </c>
      <c r="M25" s="11">
        <f t="shared" si="0"/>
        <v>100000</v>
      </c>
      <c r="N25" s="5">
        <f t="shared" si="11"/>
        <v>113075.01432284164</v>
      </c>
      <c r="O25" s="5">
        <f t="shared" si="1"/>
        <v>104725.67173624202</v>
      </c>
      <c r="P25" s="5">
        <f t="shared" si="2"/>
        <v>119068.83961624165</v>
      </c>
      <c r="Q25" s="5">
        <f t="shared" si="3"/>
        <v>129540.49335770508</v>
      </c>
      <c r="R25" s="5">
        <f t="shared" si="4"/>
        <v>143295.46802997173</v>
      </c>
      <c r="S25" s="5">
        <f t="shared" si="5"/>
        <v>146208.35503431235</v>
      </c>
      <c r="T25" s="5">
        <f t="shared" si="6"/>
        <v>138845.0726150155</v>
      </c>
      <c r="U25" s="5">
        <f t="shared" si="7"/>
        <v>143593.11163514803</v>
      </c>
      <c r="V25" s="5">
        <f t="shared" si="8"/>
        <v>141492.01736071383</v>
      </c>
      <c r="W25" s="5">
        <f t="shared" si="9"/>
        <v>177512.57944296492</v>
      </c>
      <c r="Y25" s="11">
        <f t="shared" si="10"/>
        <v>100000</v>
      </c>
      <c r="Z25" s="5">
        <f>MAX(Y25*(1+B25)*(1-AMC)*(1-GuaranteeCharge1),MAX($Y25:Y25)*GuaranteeLevel1)</f>
        <v>111378.88910799901</v>
      </c>
      <c r="AA25" s="5">
        <f>MAX(Z25*(1+C25)*(1-AMC)*(1-GuaranteeCharge1),MAX($Y25:Z25)*GuaranteeLevel1)</f>
        <v>101607.46486029541</v>
      </c>
      <c r="AB25" s="5">
        <f>MAX(AA25*(1+D25)*(1-AMC)*(1-GuaranteeCharge1),MAX($Y25:AA25)*GuaranteeLevel1)</f>
        <v>113790.71144291804</v>
      </c>
      <c r="AC25" s="5">
        <f>MAX(AB25*(1+E25)*(1-AMC)*(1-GuaranteeCharge1),MAX($Y25:AB25)*GuaranteeLevel1)</f>
        <v>121941.20118360284</v>
      </c>
      <c r="AD25" s="5">
        <f>MAX(AC25*(1+F25)*(1-AMC)*(1-GuaranteeCharge1),MAX($Y25:AC25)*GuaranteeLevel1)</f>
        <v>132865.92267159565</v>
      </c>
      <c r="AE25" s="5">
        <f>MAX(AD25*(1+G25)*(1-AMC)*(1-GuaranteeCharge1),MAX($Y25:AD25)*GuaranteeLevel1)</f>
        <v>133533.29757797346</v>
      </c>
      <c r="AF25" s="5">
        <f>MAX(AE25*(1+H25)*(1-AMC)*(1-GuaranteeCharge1),MAX($Y25:AE25)*GuaranteeLevel1)</f>
        <v>124906.22569735721</v>
      </c>
      <c r="AG25" s="5">
        <f>MAX(AF25*(1+I25)*(1-AMC)*(1-GuaranteeCharge1),MAX($Y25:AF25)*GuaranteeLevel1)</f>
        <v>127239.9385415263</v>
      </c>
      <c r="AH25" s="5">
        <f>MAX(AG25*(1+J25)*(1-AMC)*(1-GuaranteeCharge1),MAX($Y25:AG25)*GuaranteeLevel1)</f>
        <v>123497.45650930445</v>
      </c>
      <c r="AI25" s="5">
        <f>MAX(AH25*(1+K25)*(1-AMC)*(1-GuaranteeCharge1),MAX($Y25:AH25)*GuaranteeLevel1)</f>
        <v>152612.96843106154</v>
      </c>
    </row>
    <row r="26" spans="1:35" x14ac:dyDescent="0.3">
      <c r="A26">
        <v>23</v>
      </c>
      <c r="B26" s="6">
        <f>NORMINV(Data!B24,BaseMean,BaseSD)</f>
        <v>6.4739139866295758E-2</v>
      </c>
      <c r="C26" s="6">
        <f>NORMINV(Data!C24,BaseMean,BaseSD)</f>
        <v>8.3840936349793116E-2</v>
      </c>
      <c r="D26" s="6">
        <f>NORMINV(Data!D24,BaseMean,BaseSD)</f>
        <v>-4.2146314784851951E-2</v>
      </c>
      <c r="E26" s="6">
        <f>NORMINV(Data!E24,BaseMean,BaseSD)</f>
        <v>0.16043536249938939</v>
      </c>
      <c r="F26" s="6">
        <f>NORMINV(Data!F24,BaseMean,BaseSD)</f>
        <v>2.2563761045247193E-2</v>
      </c>
      <c r="G26" s="6">
        <f>NORMINV(Data!G24,BaseMean,BaseSD)</f>
        <v>3.9876081748407344E-2</v>
      </c>
      <c r="H26" s="6">
        <f>NORMINV(Data!H24,BaseMean,BaseSD)</f>
        <v>-1.8331456347004393E-2</v>
      </c>
      <c r="I26" s="6">
        <f>NORMINV(Data!I24,BaseMean,BaseSD)</f>
        <v>6.9479143284285991E-2</v>
      </c>
      <c r="J26" s="6">
        <f>NORMINV(Data!J24,BaseMean,BaseSD)</f>
        <v>0.20356676741012258</v>
      </c>
      <c r="K26" s="6">
        <f>NORMINV(Data!K24,BaseMean,BaseSD)</f>
        <v>-3.5803097435008854E-2</v>
      </c>
      <c r="M26" s="11">
        <f t="shared" si="0"/>
        <v>100000</v>
      </c>
      <c r="N26" s="5">
        <f t="shared" si="11"/>
        <v>105409.17484676327</v>
      </c>
      <c r="O26" s="5">
        <f t="shared" si="1"/>
        <v>113104.31097811722</v>
      </c>
      <c r="P26" s="5">
        <f t="shared" si="2"/>
        <v>107254.00727326861</v>
      </c>
      <c r="Q26" s="5">
        <f t="shared" si="3"/>
        <v>123216.72938157091</v>
      </c>
      <c r="R26" s="5">
        <f t="shared" si="4"/>
        <v>124736.99259791242</v>
      </c>
      <c r="S26" s="5">
        <f t="shared" si="5"/>
        <v>128413.9049606793</v>
      </c>
      <c r="T26" s="5">
        <f t="shared" si="6"/>
        <v>124799.29215686879</v>
      </c>
      <c r="U26" s="5">
        <f t="shared" si="7"/>
        <v>132135.53765782923</v>
      </c>
      <c r="V26" s="5">
        <f t="shared" si="8"/>
        <v>157443.60249964372</v>
      </c>
      <c r="W26" s="5">
        <f t="shared" si="9"/>
        <v>150288.56752024186</v>
      </c>
      <c r="Y26" s="11">
        <f t="shared" si="10"/>
        <v>100000</v>
      </c>
      <c r="Z26" s="5">
        <f>MAX(Y26*(1+B26)*(1-AMC)*(1-GuaranteeCharge1),MAX($Y26:Y26)*GuaranteeLevel1)</f>
        <v>103828.03722406182</v>
      </c>
      <c r="AA26" s="5">
        <f>MAX(Z26*(1+C26)*(1-AMC)*(1-GuaranteeCharge1),MAX($Y26:Z26)*GuaranteeLevel1)</f>
        <v>109736.63011874376</v>
      </c>
      <c r="AB26" s="5">
        <f>MAX(AA26*(1+D26)*(1-AMC)*(1-GuaranteeCharge1),MAX($Y26:AA26)*GuaranteeLevel1)</f>
        <v>102499.61141860641</v>
      </c>
      <c r="AC26" s="5">
        <f>MAX(AB26*(1+E26)*(1-AMC)*(1-GuaranteeCharge1),MAX($Y26:AB26)*GuaranteeLevel1)</f>
        <v>115988.41101534202</v>
      </c>
      <c r="AD26" s="5">
        <f>MAX(AC26*(1+F26)*(1-AMC)*(1-GuaranteeCharge1),MAX($Y26:AC26)*GuaranteeLevel1)</f>
        <v>115658.19799224318</v>
      </c>
      <c r="AE26" s="5">
        <f>MAX(AD26*(1+G26)*(1-AMC)*(1-GuaranteeCharge1),MAX($Y26:AD26)*GuaranteeLevel1)</f>
        <v>117281.47943556152</v>
      </c>
      <c r="AF26" s="5">
        <f>MAX(AE26*(1+H26)*(1-AMC)*(1-GuaranteeCharge1),MAX($Y26:AE26)*GuaranteeLevel1)</f>
        <v>112270.52036796926</v>
      </c>
      <c r="AG26" s="5">
        <f>MAX(AF26*(1+I26)*(1-AMC)*(1-GuaranteeCharge1),MAX($Y26:AF26)*GuaranteeLevel1)</f>
        <v>117087.21608772723</v>
      </c>
      <c r="AH26" s="5">
        <f>MAX(AG26*(1+J26)*(1-AMC)*(1-GuaranteeCharge1),MAX($Y26:AG26)*GuaranteeLevel1)</f>
        <v>137420.3634597882</v>
      </c>
      <c r="AI26" s="5">
        <f>MAX(AH26*(1+K26)*(1-AMC)*(1-GuaranteeCharge1),MAX($Y26:AH26)*GuaranteeLevel1)</f>
        <v>129207.65662067059</v>
      </c>
    </row>
    <row r="27" spans="1:35" x14ac:dyDescent="0.3">
      <c r="A27">
        <v>24</v>
      </c>
      <c r="B27" s="6">
        <f>NORMINV(Data!B25,BaseMean,BaseSD)</f>
        <v>0.334891925259446</v>
      </c>
      <c r="C27" s="6">
        <f>NORMINV(Data!C25,BaseMean,BaseSD)</f>
        <v>6.5887290339325319E-3</v>
      </c>
      <c r="D27" s="6">
        <f>NORMINV(Data!D25,BaseMean,BaseSD)</f>
        <v>8.0867335129337137E-2</v>
      </c>
      <c r="E27" s="6">
        <f>NORMINV(Data!E25,BaseMean,BaseSD)</f>
        <v>3.5032608033898037E-2</v>
      </c>
      <c r="F27" s="6">
        <f>NORMINV(Data!F25,BaseMean,BaseSD)</f>
        <v>-0.52917056119889949</v>
      </c>
      <c r="G27" s="6">
        <f>NORMINV(Data!G25,BaseMean,BaseSD)</f>
        <v>0.21554726496573584</v>
      </c>
      <c r="H27" s="6">
        <f>NORMINV(Data!H25,BaseMean,BaseSD)</f>
        <v>0.18305006726674411</v>
      </c>
      <c r="I27" s="6">
        <f>NORMINV(Data!I25,BaseMean,BaseSD)</f>
        <v>-9.8636488552504606E-2</v>
      </c>
      <c r="J27" s="6">
        <f>NORMINV(Data!J25,BaseMean,BaseSD)</f>
        <v>-0.13672062299425697</v>
      </c>
      <c r="K27" s="6">
        <f>NORMINV(Data!K25,BaseMean,BaseSD)</f>
        <v>0.24129739061345956</v>
      </c>
      <c r="M27" s="11">
        <f t="shared" si="0"/>
        <v>100000</v>
      </c>
      <c r="N27" s="5">
        <f t="shared" si="11"/>
        <v>132154.30060068518</v>
      </c>
      <c r="O27" s="5">
        <f t="shared" si="1"/>
        <v>131694.77918323185</v>
      </c>
      <c r="P27" s="5">
        <f t="shared" si="2"/>
        <v>140921.13917596405</v>
      </c>
      <c r="Q27" s="5">
        <f t="shared" si="3"/>
        <v>144399.39446632194</v>
      </c>
      <c r="R27" s="5">
        <f t="shared" si="4"/>
        <v>67307.611001199126</v>
      </c>
      <c r="S27" s="5">
        <f t="shared" si="5"/>
        <v>80997.42663924642</v>
      </c>
      <c r="T27" s="5">
        <f t="shared" si="6"/>
        <v>94865.770923653719</v>
      </c>
      <c r="U27" s="5">
        <f t="shared" si="7"/>
        <v>84653.458951959052</v>
      </c>
      <c r="V27" s="5">
        <f t="shared" si="8"/>
        <v>72348.789452374171</v>
      </c>
      <c r="W27" s="5">
        <f t="shared" si="9"/>
        <v>88908.299925661908</v>
      </c>
      <c r="Y27" s="11">
        <f t="shared" si="10"/>
        <v>100000</v>
      </c>
      <c r="Z27" s="5">
        <f>MAX(Y27*(1+B27)*(1-AMC)*(1-GuaranteeCharge1),MAX($Y27:Y27)*GuaranteeLevel1)</f>
        <v>130171.9860916749</v>
      </c>
      <c r="AA27" s="5">
        <f>MAX(Z27*(1+C27)*(1-AMC)*(1-GuaranteeCharge1),MAX($Y27:Z27)*GuaranteeLevel1)</f>
        <v>127773.56713305111</v>
      </c>
      <c r="AB27" s="5">
        <f>MAX(AA27*(1+D27)*(1-AMC)*(1-GuaranteeCharge1),MAX($Y27:AA27)*GuaranteeLevel1)</f>
        <v>134674.33407314471</v>
      </c>
      <c r="AC27" s="5">
        <f>MAX(AB27*(1+E27)*(1-AMC)*(1-GuaranteeCharge1),MAX($Y27:AB27)*GuaranteeLevel1)</f>
        <v>135928.42789926619</v>
      </c>
      <c r="AD27" s="5">
        <f>MAX(AC27*(1+F27)*(1-AMC)*(1-GuaranteeCharge1),MAX($Y27:AC27)*GuaranteeLevel1)</f>
        <v>108742.74231941295</v>
      </c>
      <c r="AE27" s="5">
        <f>MAX(AD27*(1+G27)*(1-AMC)*(1-GuaranteeCharge1),MAX($Y27:AD27)*GuaranteeLevel1)</f>
        <v>128897.22172740698</v>
      </c>
      <c r="AF27" s="5">
        <f>MAX(AE27*(1+H27)*(1-AMC)*(1-GuaranteeCharge1),MAX($Y27:AE27)*GuaranteeLevel1)</f>
        <v>148702.44394425291</v>
      </c>
      <c r="AG27" s="5">
        <f>MAX(AF27*(1+I27)*(1-AMC)*(1-GuaranteeCharge1),MAX($Y27:AF27)*GuaranteeLevel1)</f>
        <v>130704.1883521109</v>
      </c>
      <c r="AH27" s="5">
        <f>MAX(AG27*(1+J27)*(1-AMC)*(1-GuaranteeCharge1),MAX($Y27:AG27)*GuaranteeLevel1)</f>
        <v>118961.95515540233</v>
      </c>
      <c r="AI27" s="5">
        <f>MAX(AH27*(1+K27)*(1-AMC)*(1-GuaranteeCharge1),MAX($Y27:AH27)*GuaranteeLevel1)</f>
        <v>143997.63547843692</v>
      </c>
    </row>
    <row r="28" spans="1:35" x14ac:dyDescent="0.3">
      <c r="A28">
        <v>25</v>
      </c>
      <c r="B28" s="6">
        <f>NORMINV(Data!B26,BaseMean,BaseSD)</f>
        <v>8.1771040995175556E-2</v>
      </c>
      <c r="C28" s="6">
        <f>NORMINV(Data!C26,BaseMean,BaseSD)</f>
        <v>5.0298457223122081E-3</v>
      </c>
      <c r="D28" s="6">
        <f>NORMINV(Data!D26,BaseMean,BaseSD)</f>
        <v>9.5471891098421413E-2</v>
      </c>
      <c r="E28" s="6">
        <f>NORMINV(Data!E26,BaseMean,BaseSD)</f>
        <v>-3.1524285779404637E-2</v>
      </c>
      <c r="F28" s="6">
        <f>NORMINV(Data!F26,BaseMean,BaseSD)</f>
        <v>0.28956693890502538</v>
      </c>
      <c r="G28" s="6">
        <f>NORMINV(Data!G26,BaseMean,BaseSD)</f>
        <v>0.21099962616671986</v>
      </c>
      <c r="H28" s="6">
        <f>NORMINV(Data!H26,BaseMean,BaseSD)</f>
        <v>0.14931202331408219</v>
      </c>
      <c r="I28" s="6">
        <f>NORMINV(Data!I26,BaseMean,BaseSD)</f>
        <v>0.10930102401141228</v>
      </c>
      <c r="J28" s="6">
        <f>NORMINV(Data!J26,BaseMean,BaseSD)</f>
        <v>4.2410385509746087E-3</v>
      </c>
      <c r="K28" s="6">
        <f>NORMINV(Data!K26,BaseMean,BaseSD)</f>
        <v>0.17209556742050353</v>
      </c>
      <c r="M28" s="11">
        <f t="shared" si="0"/>
        <v>100000</v>
      </c>
      <c r="N28" s="5">
        <f t="shared" si="11"/>
        <v>107095.33305852237</v>
      </c>
      <c r="O28" s="5">
        <f t="shared" si="1"/>
        <v>106557.66600077251</v>
      </c>
      <c r="P28" s="5">
        <f t="shared" si="2"/>
        <v>115563.61860605123</v>
      </c>
      <c r="Q28" s="5">
        <f t="shared" si="3"/>
        <v>110801.35248673781</v>
      </c>
      <c r="R28" s="5">
        <f t="shared" si="4"/>
        <v>141456.90334333063</v>
      </c>
      <c r="S28" s="5">
        <f t="shared" si="5"/>
        <v>169591.21449680047</v>
      </c>
      <c r="T28" s="5">
        <f t="shared" si="6"/>
        <v>192964.08965091416</v>
      </c>
      <c r="U28" s="5">
        <f t="shared" si="7"/>
        <v>211914.70962471716</v>
      </c>
      <c r="V28" s="5">
        <f t="shared" si="8"/>
        <v>210685.31359697663</v>
      </c>
      <c r="W28" s="5">
        <f t="shared" si="9"/>
        <v>244473.88896573891</v>
      </c>
      <c r="Y28" s="11">
        <f t="shared" si="10"/>
        <v>100000</v>
      </c>
      <c r="Z28" s="5">
        <f>MAX(Y28*(1+B28)*(1-AMC)*(1-GuaranteeCharge1),MAX($Y28:Y28)*GuaranteeLevel1)</f>
        <v>105488.90306264453</v>
      </c>
      <c r="AA28" s="5">
        <f>MAX(Z28*(1+C28)*(1-AMC)*(1-GuaranteeCharge1),MAX($Y28:Z28)*GuaranteeLevel1)</f>
        <v>103384.9114955995</v>
      </c>
      <c r="AB28" s="5">
        <f>MAX(AA28*(1+D28)*(1-AMC)*(1-GuaranteeCharge1),MAX($Y28:AA28)*GuaranteeLevel1)</f>
        <v>110440.87118412519</v>
      </c>
      <c r="AC28" s="5">
        <f>MAX(AB28*(1+E28)*(1-AMC)*(1-GuaranteeCharge1),MAX($Y28:AB28)*GuaranteeLevel1)</f>
        <v>104301.36295445052</v>
      </c>
      <c r="AD28" s="5">
        <f>MAX(AC28*(1+F28)*(1-AMC)*(1-GuaranteeCharge1),MAX($Y28:AC28)*GuaranteeLevel1)</f>
        <v>131161.17515347531</v>
      </c>
      <c r="AE28" s="5">
        <f>MAX(AD28*(1+G28)*(1-AMC)*(1-GuaranteeCharge1),MAX($Y28:AD28)*GuaranteeLevel1)</f>
        <v>154889.05614659688</v>
      </c>
      <c r="AF28" s="5">
        <f>MAX(AE28*(1+H28)*(1-AMC)*(1-GuaranteeCharge1),MAX($Y28:AE28)*GuaranteeLevel1)</f>
        <v>173592.16052450374</v>
      </c>
      <c r="AG28" s="5">
        <f>MAX(AF28*(1+I28)*(1-AMC)*(1-GuaranteeCharge1),MAX($Y28:AF28)*GuaranteeLevel1)</f>
        <v>187780.69728864531</v>
      </c>
      <c r="AH28" s="5">
        <f>MAX(AG28*(1+J28)*(1-AMC)*(1-GuaranteeCharge1),MAX($Y28:AG28)*GuaranteeLevel1)</f>
        <v>183890.9419657207</v>
      </c>
      <c r="AI28" s="5">
        <f>MAX(AH28*(1+K28)*(1-AMC)*(1-GuaranteeCharge1),MAX($Y28:AH28)*GuaranteeLevel1)</f>
        <v>210181.64468132728</v>
      </c>
    </row>
    <row r="29" spans="1:35" x14ac:dyDescent="0.3">
      <c r="A29">
        <v>26</v>
      </c>
      <c r="B29" s="6">
        <f>NORMINV(Data!B27,BaseMean,BaseSD)</f>
        <v>1.8516654930456962E-2</v>
      </c>
      <c r="C29" s="6">
        <f>NORMINV(Data!C27,BaseMean,BaseSD)</f>
        <v>-0.14054349857015241</v>
      </c>
      <c r="D29" s="6">
        <f>NORMINV(Data!D27,BaseMean,BaseSD)</f>
        <v>-0.27433993718071442</v>
      </c>
      <c r="E29" s="6">
        <f>NORMINV(Data!E27,BaseMean,BaseSD)</f>
        <v>-6.8345011003883613E-2</v>
      </c>
      <c r="F29" s="6">
        <f>NORMINV(Data!F27,BaseMean,BaseSD)</f>
        <v>0.1982736161905268</v>
      </c>
      <c r="G29" s="6">
        <f>NORMINV(Data!G27,BaseMean,BaseSD)</f>
        <v>-0.16715445482145058</v>
      </c>
      <c r="H29" s="6">
        <f>NORMINV(Data!H27,BaseMean,BaseSD)</f>
        <v>7.8697010531145445E-2</v>
      </c>
      <c r="I29" s="6">
        <f>NORMINV(Data!I27,BaseMean,BaseSD)</f>
        <v>0.25388379307593578</v>
      </c>
      <c r="J29" s="6">
        <f>NORMINV(Data!J27,BaseMean,BaseSD)</f>
        <v>-0.12189372949187512</v>
      </c>
      <c r="K29" s="6">
        <f>NORMINV(Data!K27,BaseMean,BaseSD)</f>
        <v>-5.4880684152347328E-2</v>
      </c>
      <c r="M29" s="11">
        <f t="shared" si="0"/>
        <v>100000</v>
      </c>
      <c r="N29" s="5">
        <f t="shared" si="11"/>
        <v>100833.14883811524</v>
      </c>
      <c r="O29" s="5">
        <f t="shared" si="1"/>
        <v>85795.088275276023</v>
      </c>
      <c r="P29" s="5">
        <f t="shared" si="2"/>
        <v>61635.488455948718</v>
      </c>
      <c r="Q29" s="5">
        <f t="shared" si="3"/>
        <v>56848.780216005194</v>
      </c>
      <c r="R29" s="5">
        <f t="shared" si="4"/>
        <v>67439.189510998491</v>
      </c>
      <c r="S29" s="5">
        <f t="shared" si="5"/>
        <v>55604.764269140178</v>
      </c>
      <c r="T29" s="5">
        <f t="shared" si="6"/>
        <v>59380.886058526463</v>
      </c>
      <c r="U29" s="5">
        <f t="shared" si="7"/>
        <v>73712.163340802363</v>
      </c>
      <c r="V29" s="5">
        <f t="shared" si="8"/>
        <v>64079.841713854905</v>
      </c>
      <c r="W29" s="5">
        <f t="shared" si="9"/>
        <v>59957.465198622172</v>
      </c>
      <c r="Y29" s="11">
        <f t="shared" si="10"/>
        <v>100000</v>
      </c>
      <c r="Z29" s="5">
        <f>MAX(Y29*(1+B29)*(1-AMC)*(1-GuaranteeCharge1),MAX($Y29:Y29)*GuaranteeLevel1)</f>
        <v>99320.65160554352</v>
      </c>
      <c r="AA29" s="5">
        <f>MAX(Z29*(1+C29)*(1-AMC)*(1-GuaranteeCharge1),MAX($Y29:Z29)*GuaranteeLevel1)</f>
        <v>83240.539521879677</v>
      </c>
      <c r="AB29" s="5">
        <f>MAX(AA29*(1+D29)*(1-AMC)*(1-GuaranteeCharge1),MAX($Y29:AA29)*GuaranteeLevel1)</f>
        <v>80000</v>
      </c>
      <c r="AC29" s="5">
        <f>MAX(AB29*(1+E29)*(1-AMC)*(1-GuaranteeCharge1),MAX($Y29:AB29)*GuaranteeLevel1)</f>
        <v>80000</v>
      </c>
      <c r="AD29" s="5">
        <f>MAX(AC29*(1+F29)*(1-AMC)*(1-GuaranteeCharge1),MAX($Y29:AC29)*GuaranteeLevel1)</f>
        <v>93479.721346255377</v>
      </c>
      <c r="AE29" s="5">
        <f>MAX(AD29*(1+G29)*(1-AMC)*(1-GuaranteeCharge1),MAX($Y29:AD29)*GuaranteeLevel1)</f>
        <v>80000</v>
      </c>
      <c r="AF29" s="5">
        <f>MAX(AE29*(1+H29)*(1-AMC)*(1-GuaranteeCharge1),MAX($Y29:AE29)*GuaranteeLevel1)</f>
        <v>84151.311185555722</v>
      </c>
      <c r="AG29" s="5">
        <f>MAX(AF29*(1+I29)*(1-AMC)*(1-GuaranteeCharge1),MAX($Y29:AF29)*GuaranteeLevel1)</f>
        <v>102893.89352490583</v>
      </c>
      <c r="AH29" s="5">
        <f>MAX(AG29*(1+J29)*(1-AMC)*(1-GuaranteeCharge1),MAX($Y29:AG29)*GuaranteeLevel1)</f>
        <v>88106.53153964995</v>
      </c>
      <c r="AI29" s="5">
        <f>MAX(AH29*(1+K29)*(1-AMC)*(1-GuaranteeCharge1),MAX($Y29:AH29)*GuaranteeLevel1)</f>
        <v>82315.114819924667</v>
      </c>
    </row>
    <row r="30" spans="1:35" x14ac:dyDescent="0.3">
      <c r="A30">
        <v>27</v>
      </c>
      <c r="B30" s="6">
        <f>NORMINV(Data!B28,BaseMean,BaseSD)</f>
        <v>0.26123062476518322</v>
      </c>
      <c r="C30" s="6">
        <f>NORMINV(Data!C28,BaseMean,BaseSD)</f>
        <v>0.10662212499915821</v>
      </c>
      <c r="D30" s="6">
        <f>NORMINV(Data!D28,BaseMean,BaseSD)</f>
        <v>0.11508095909941636</v>
      </c>
      <c r="E30" s="6">
        <f>NORMINV(Data!E28,BaseMean,BaseSD)</f>
        <v>0.27482121477322657</v>
      </c>
      <c r="F30" s="6">
        <f>NORMINV(Data!F28,BaseMean,BaseSD)</f>
        <v>9.0246139863343344E-2</v>
      </c>
      <c r="G30" s="6">
        <f>NORMINV(Data!G28,BaseMean,BaseSD)</f>
        <v>0.31729333919279534</v>
      </c>
      <c r="H30" s="6">
        <f>NORMINV(Data!H28,BaseMean,BaseSD)</f>
        <v>7.1349278251686951E-2</v>
      </c>
      <c r="I30" s="6">
        <f>NORMINV(Data!I28,BaseMean,BaseSD)</f>
        <v>-9.4173925971055519E-2</v>
      </c>
      <c r="J30" s="6">
        <f>NORMINV(Data!J28,BaseMean,BaseSD)</f>
        <v>0.24659786739127909</v>
      </c>
      <c r="K30" s="6">
        <f>NORMINV(Data!K28,BaseMean,BaseSD)</f>
        <v>8.1833692911471079E-2</v>
      </c>
      <c r="M30" s="11">
        <f t="shared" si="0"/>
        <v>100000</v>
      </c>
      <c r="N30" s="5">
        <f t="shared" si="11"/>
        <v>124861.83185175313</v>
      </c>
      <c r="O30" s="5">
        <f t="shared" si="1"/>
        <v>136793.11703812386</v>
      </c>
      <c r="P30" s="5">
        <f t="shared" si="2"/>
        <v>151010.04614361917</v>
      </c>
      <c r="Q30" s="5">
        <f t="shared" si="3"/>
        <v>190585.70236309187</v>
      </c>
      <c r="R30" s="5">
        <f t="shared" si="4"/>
        <v>205707.47305135994</v>
      </c>
      <c r="S30" s="5">
        <f t="shared" si="5"/>
        <v>268267.31323201052</v>
      </c>
      <c r="T30" s="5">
        <f t="shared" si="6"/>
        <v>284533.91248553735</v>
      </c>
      <c r="U30" s="5">
        <f t="shared" si="7"/>
        <v>255160.85450612087</v>
      </c>
      <c r="V30" s="5">
        <f t="shared" si="8"/>
        <v>314902.14729837613</v>
      </c>
      <c r="W30" s="5">
        <f t="shared" si="9"/>
        <v>337265.03538837872</v>
      </c>
      <c r="Y30" s="11">
        <f t="shared" si="10"/>
        <v>100000</v>
      </c>
      <c r="Z30" s="5">
        <f>MAX(Y30*(1+B30)*(1-AMC)*(1-GuaranteeCharge1),MAX($Y30:Y30)*GuaranteeLevel1)</f>
        <v>122988.90437397682</v>
      </c>
      <c r="AA30" s="5">
        <f>MAX(Z30*(1+C30)*(1-AMC)*(1-GuaranteeCharge1),MAX($Y30:Z30)*GuaranteeLevel1)</f>
        <v>132720.1019783137</v>
      </c>
      <c r="AB30" s="5">
        <f>MAX(AA30*(1+D30)*(1-AMC)*(1-GuaranteeCharge1),MAX($Y30:AA30)*GuaranteeLevel1)</f>
        <v>144316.01618939749</v>
      </c>
      <c r="AC30" s="5">
        <f>MAX(AB30*(1+E30)*(1-AMC)*(1-GuaranteeCharge1),MAX($Y30:AB30)*GuaranteeLevel1)</f>
        <v>179405.28766091581</v>
      </c>
      <c r="AD30" s="5">
        <f>MAX(AC30*(1+F30)*(1-AMC)*(1-GuaranteeCharge1),MAX($Y30:AC30)*GuaranteeLevel1)</f>
        <v>190735.36367315301</v>
      </c>
      <c r="AE30" s="5">
        <f>MAX(AD30*(1+G30)*(1-AMC)*(1-GuaranteeCharge1),MAX($Y30:AD30)*GuaranteeLevel1)</f>
        <v>245010.75167589824</v>
      </c>
      <c r="AF30" s="5">
        <f>MAX(AE30*(1+H30)*(1-AMC)*(1-GuaranteeCharge1),MAX($Y30:AE30)*GuaranteeLevel1)</f>
        <v>255969.16348637571</v>
      </c>
      <c r="AG30" s="5">
        <f>MAX(AF30*(1+I30)*(1-AMC)*(1-GuaranteeCharge1),MAX($Y30:AF30)*GuaranteeLevel1)</f>
        <v>226101.73340386833</v>
      </c>
      <c r="AH30" s="5">
        <f>MAX(AG30*(1+J30)*(1-AMC)*(1-GuaranteeCharge1),MAX($Y30:AG30)*GuaranteeLevel1)</f>
        <v>274853.76889866666</v>
      </c>
      <c r="AI30" s="5">
        <f>MAX(AH30*(1+K30)*(1-AMC)*(1-GuaranteeCharge1),MAX($Y30:AH30)*GuaranteeLevel1)</f>
        <v>289957.01803299627</v>
      </c>
    </row>
    <row r="31" spans="1:35" x14ac:dyDescent="0.3">
      <c r="A31">
        <v>28</v>
      </c>
      <c r="B31" s="6">
        <f>NORMINV(Data!B29,BaseMean,BaseSD)</f>
        <v>0.27184288012375635</v>
      </c>
      <c r="C31" s="6">
        <f>NORMINV(Data!C29,BaseMean,BaseSD)</f>
        <v>-2.8804658956645121E-2</v>
      </c>
      <c r="D31" s="6">
        <f>NORMINV(Data!D29,BaseMean,BaseSD)</f>
        <v>7.8479384501348601E-2</v>
      </c>
      <c r="E31" s="6">
        <f>NORMINV(Data!E29,BaseMean,BaseSD)</f>
        <v>-1.0059929348362626E-2</v>
      </c>
      <c r="F31" s="6">
        <f>NORMINV(Data!F29,BaseMean,BaseSD)</f>
        <v>0.15457701351006642</v>
      </c>
      <c r="G31" s="6">
        <f>NORMINV(Data!G29,BaseMean,BaseSD)</f>
        <v>-9.9072100685674555E-2</v>
      </c>
      <c r="H31" s="6">
        <f>NORMINV(Data!H29,BaseMean,BaseSD)</f>
        <v>0.17669968140247161</v>
      </c>
      <c r="I31" s="6">
        <f>NORMINV(Data!I29,BaseMean,BaseSD)</f>
        <v>7.2469181797222906E-2</v>
      </c>
      <c r="J31" s="6">
        <f>NORMINV(Data!J29,BaseMean,BaseSD)</f>
        <v>-9.3880623299489555E-2</v>
      </c>
      <c r="K31" s="6">
        <f>NORMINV(Data!K29,BaseMean,BaseSD)</f>
        <v>-5.1007928140561459E-2</v>
      </c>
      <c r="M31" s="11">
        <f t="shared" si="0"/>
        <v>100000</v>
      </c>
      <c r="N31" s="5">
        <f t="shared" si="11"/>
        <v>125912.44513225189</v>
      </c>
      <c r="O31" s="5">
        <f t="shared" si="1"/>
        <v>121062.72429090188</v>
      </c>
      <c r="P31" s="5">
        <f t="shared" si="2"/>
        <v>129258.01585551523</v>
      </c>
      <c r="Q31" s="5">
        <f t="shared" si="3"/>
        <v>126678.11245481622</v>
      </c>
      <c r="R31" s="5">
        <f t="shared" si="4"/>
        <v>144797.04038762231</v>
      </c>
      <c r="S31" s="5">
        <f t="shared" si="5"/>
        <v>129147.17648911859</v>
      </c>
      <c r="T31" s="5">
        <f t="shared" si="6"/>
        <v>150447.76701448683</v>
      </c>
      <c r="U31" s="5">
        <f t="shared" si="7"/>
        <v>159737.08765731347</v>
      </c>
      <c r="V31" s="5">
        <f t="shared" si="8"/>
        <v>143293.46160095968</v>
      </c>
      <c r="W31" s="5">
        <f t="shared" si="9"/>
        <v>134624.51541851956</v>
      </c>
      <c r="Y31" s="11">
        <f t="shared" si="10"/>
        <v>100000</v>
      </c>
      <c r="Z31" s="5">
        <f>MAX(Y31*(1+B31)*(1-AMC)*(1-GuaranteeCharge1),MAX($Y31:Y31)*GuaranteeLevel1)</f>
        <v>124023.75845526811</v>
      </c>
      <c r="AA31" s="5">
        <f>MAX(Z31*(1+C31)*(1-AMC)*(1-GuaranteeCharge1),MAX($Y31:Z31)*GuaranteeLevel1)</f>
        <v>117458.08167514027</v>
      </c>
      <c r="AB31" s="5">
        <f>MAX(AA31*(1+D31)*(1-AMC)*(1-GuaranteeCharge1),MAX($Y31:AA31)*GuaranteeLevel1)</f>
        <v>123528.218056916</v>
      </c>
      <c r="AC31" s="5">
        <f>MAX(AB31*(1+E31)*(1-AMC)*(1-GuaranteeCharge1),MAX($Y31:AB31)*GuaranteeLevel1)</f>
        <v>119246.73741790254</v>
      </c>
      <c r="AD31" s="5">
        <f>MAX(AC31*(1+F31)*(1-AMC)*(1-GuaranteeCharge1),MAX($Y31:AC31)*GuaranteeLevel1)</f>
        <v>134258.20534110529</v>
      </c>
      <c r="AE31" s="5">
        <f>MAX(AD31*(1+G31)*(1-AMC)*(1-GuaranteeCharge1),MAX($Y31:AD31)*GuaranteeLevel1)</f>
        <v>117951.18237551705</v>
      </c>
      <c r="AF31" s="5">
        <f>MAX(AE31*(1+H31)*(1-AMC)*(1-GuaranteeCharge1),MAX($Y31:AE31)*GuaranteeLevel1)</f>
        <v>135344.1097220662</v>
      </c>
      <c r="AG31" s="5">
        <f>MAX(AF31*(1+I31)*(1-AMC)*(1-GuaranteeCharge1),MAX($Y31:AF31)*GuaranteeLevel1)</f>
        <v>141545.34980732267</v>
      </c>
      <c r="AH31" s="5">
        <f>MAX(AG31*(1+J31)*(1-AMC)*(1-GuaranteeCharge1),MAX($Y31:AG31)*GuaranteeLevel1)</f>
        <v>125069.79808633159</v>
      </c>
      <c r="AI31" s="5">
        <f>MAX(AH31*(1+K31)*(1-AMC)*(1-GuaranteeCharge1),MAX($Y31:AH31)*GuaranteeLevel1)</f>
        <v>115740.79417968667</v>
      </c>
    </row>
    <row r="32" spans="1:35" x14ac:dyDescent="0.3">
      <c r="A32">
        <v>29</v>
      </c>
      <c r="B32" s="6">
        <f>NORMINV(Data!B30,BaseMean,BaseSD)</f>
        <v>-0.15771710927988064</v>
      </c>
      <c r="C32" s="6">
        <f>NORMINV(Data!C30,BaseMean,BaseSD)</f>
        <v>0.12728550388937274</v>
      </c>
      <c r="D32" s="6">
        <f>NORMINV(Data!D30,BaseMean,BaseSD)</f>
        <v>0.13131615146789333</v>
      </c>
      <c r="E32" s="6">
        <f>NORMINV(Data!E30,BaseMean,BaseSD)</f>
        <v>-3.1015364371502332E-2</v>
      </c>
      <c r="F32" s="6">
        <f>NORMINV(Data!F30,BaseMean,BaseSD)</f>
        <v>8.0880340971346387E-2</v>
      </c>
      <c r="G32" s="6">
        <f>NORMINV(Data!G30,BaseMean,BaseSD)</f>
        <v>0.18481490451533461</v>
      </c>
      <c r="H32" s="6">
        <f>NORMINV(Data!H30,BaseMean,BaseSD)</f>
        <v>-2.8516293461341963E-2</v>
      </c>
      <c r="I32" s="6">
        <f>NORMINV(Data!I30,BaseMean,BaseSD)</f>
        <v>6.6295815882887091E-2</v>
      </c>
      <c r="J32" s="6">
        <f>NORMINV(Data!J30,BaseMean,BaseSD)</f>
        <v>0.22265617213970651</v>
      </c>
      <c r="K32" s="6">
        <f>NORMINV(Data!K30,BaseMean,BaseSD)</f>
        <v>-0.23077479142535778</v>
      </c>
      <c r="M32" s="11">
        <f t="shared" si="0"/>
        <v>100000</v>
      </c>
      <c r="N32" s="5">
        <f t="shared" si="11"/>
        <v>83386.006181291828</v>
      </c>
      <c r="O32" s="5">
        <f t="shared" si="1"/>
        <v>93059.837635445918</v>
      </c>
      <c r="P32" s="5">
        <f t="shared" si="2"/>
        <v>104227.29639626009</v>
      </c>
      <c r="Q32" s="5">
        <f t="shared" si="3"/>
        <v>99984.702332862769</v>
      </c>
      <c r="R32" s="5">
        <f t="shared" si="4"/>
        <v>106990.78415796864</v>
      </c>
      <c r="S32" s="5">
        <f t="shared" si="5"/>
        <v>125496.63295898294</v>
      </c>
      <c r="T32" s="5">
        <f t="shared" si="6"/>
        <v>120698.75480366311</v>
      </c>
      <c r="U32" s="5">
        <f t="shared" si="7"/>
        <v>127413.57145712628</v>
      </c>
      <c r="V32" s="5">
        <f t="shared" si="8"/>
        <v>154225.15966085478</v>
      </c>
      <c r="W32" s="5">
        <f t="shared" si="9"/>
        <v>117447.54180150274</v>
      </c>
      <c r="Y32" s="11">
        <f t="shared" si="10"/>
        <v>100000</v>
      </c>
      <c r="Z32" s="5">
        <f>MAX(Y32*(1+B32)*(1-AMC)*(1-GuaranteeCharge1),MAX($Y32:Y32)*GuaranteeLevel1)</f>
        <v>82135.216088572444</v>
      </c>
      <c r="AA32" s="5">
        <f>MAX(Z32*(1+C32)*(1-AMC)*(1-GuaranteeCharge1),MAX($Y32:Z32)*GuaranteeLevel1)</f>
        <v>90288.980969850512</v>
      </c>
      <c r="AB32" s="5">
        <f>MAX(AA32*(1+D32)*(1-AMC)*(1-GuaranteeCharge1),MAX($Y32:AA32)*GuaranteeLevel1)</f>
        <v>99607.069716370534</v>
      </c>
      <c r="AC32" s="5">
        <f>MAX(AB32*(1+E32)*(1-AMC)*(1-GuaranteeCharge1),MAX($Y32:AB32)*GuaranteeLevel1)</f>
        <v>94119.254809284452</v>
      </c>
      <c r="AD32" s="5">
        <f>MAX(AC32*(1+F32)*(1-AMC)*(1-GuaranteeCharge1),MAX($Y32:AC32)*GuaranteeLevel1)</f>
        <v>99203.620672307225</v>
      </c>
      <c r="AE32" s="5">
        <f>MAX(AD32*(1+G32)*(1-AMC)*(1-GuaranteeCharge1),MAX($Y32:AD32)*GuaranteeLevel1)</f>
        <v>114617.11083482746</v>
      </c>
      <c r="AF32" s="5">
        <f>MAX(AE32*(1+H32)*(1-AMC)*(1-GuaranteeCharge1),MAX($Y32:AE32)*GuaranteeLevel1)</f>
        <v>108581.64157325607</v>
      </c>
      <c r="AG32" s="5">
        <f>MAX(AF32*(1+I32)*(1-AMC)*(1-GuaranteeCharge1),MAX($Y32:AF32)*GuaranteeLevel1)</f>
        <v>112903.01336149052</v>
      </c>
      <c r="AH32" s="5">
        <f>MAX(AG32*(1+J32)*(1-AMC)*(1-GuaranteeCharge1),MAX($Y32:AG32)*GuaranteeLevel1)</f>
        <v>134611.23322102911</v>
      </c>
      <c r="AI32" s="5">
        <f>MAX(AH32*(1+K32)*(1-AMC)*(1-GuaranteeCharge1),MAX($Y32:AH32)*GuaranteeLevel1)</f>
        <v>107688.98657682328</v>
      </c>
    </row>
    <row r="33" spans="1:35" x14ac:dyDescent="0.3">
      <c r="A33">
        <v>30</v>
      </c>
      <c r="B33" s="6">
        <f>NORMINV(Data!B31,BaseMean,BaseSD)</f>
        <v>7.9029719400523363E-2</v>
      </c>
      <c r="C33" s="6">
        <f>NORMINV(Data!C31,BaseMean,BaseSD)</f>
        <v>-0.13041230085096062</v>
      </c>
      <c r="D33" s="6">
        <f>NORMINV(Data!D31,BaseMean,BaseSD)</f>
        <v>0.29974853382322958</v>
      </c>
      <c r="E33" s="6">
        <f>NORMINV(Data!E31,BaseMean,BaseSD)</f>
        <v>9.2765415117607233E-3</v>
      </c>
      <c r="F33" s="6">
        <f>NORMINV(Data!F31,BaseMean,BaseSD)</f>
        <v>-5.554940838826726E-2</v>
      </c>
      <c r="G33" s="6">
        <f>NORMINV(Data!G31,BaseMean,BaseSD)</f>
        <v>0.21376514355470061</v>
      </c>
      <c r="H33" s="6">
        <f>NORMINV(Data!H31,BaseMean,BaseSD)</f>
        <v>3.4864792274535567E-3</v>
      </c>
      <c r="I33" s="6">
        <f>NORMINV(Data!I31,BaseMean,BaseSD)</f>
        <v>0.14511516672309827</v>
      </c>
      <c r="J33" s="6">
        <f>NORMINV(Data!J31,BaseMean,BaseSD)</f>
        <v>5.9279289404215757E-2</v>
      </c>
      <c r="K33" s="6">
        <f>NORMINV(Data!K31,BaseMean,BaseSD)</f>
        <v>5.9534680564281656E-2</v>
      </c>
      <c r="M33" s="11">
        <f t="shared" si="0"/>
        <v>100000</v>
      </c>
      <c r="N33" s="5">
        <f t="shared" si="11"/>
        <v>106823.94222065182</v>
      </c>
      <c r="O33" s="5">
        <f t="shared" si="1"/>
        <v>91963.858268389682</v>
      </c>
      <c r="P33" s="5">
        <f t="shared" si="2"/>
        <v>118334.59104957611</v>
      </c>
      <c r="Q33" s="5">
        <f t="shared" si="3"/>
        <v>118238.00352776749</v>
      </c>
      <c r="R33" s="5">
        <f t="shared" si="4"/>
        <v>110553.25285896224</v>
      </c>
      <c r="S33" s="5">
        <f t="shared" si="5"/>
        <v>132843.82797852941</v>
      </c>
      <c r="T33" s="5">
        <f t="shared" si="6"/>
        <v>131973.91537301926</v>
      </c>
      <c r="U33" s="5">
        <f t="shared" si="7"/>
        <v>149614.07878442027</v>
      </c>
      <c r="V33" s="5">
        <f t="shared" si="8"/>
        <v>156898.26410903077</v>
      </c>
      <c r="W33" s="5">
        <f t="shared" si="9"/>
        <v>164576.76062241368</v>
      </c>
      <c r="Y33" s="11">
        <f t="shared" si="10"/>
        <v>100000</v>
      </c>
      <c r="Z33" s="5">
        <f>MAX(Y33*(1+B33)*(1-AMC)*(1-GuaranteeCharge1),MAX($Y33:Y33)*GuaranteeLevel1)</f>
        <v>105221.58308734205</v>
      </c>
      <c r="AA33" s="5">
        <f>MAX(Z33*(1+C33)*(1-AMC)*(1-GuaranteeCharge1),MAX($Y33:Z33)*GuaranteeLevel1)</f>
        <v>89225.634388448379</v>
      </c>
      <c r="AB33" s="5">
        <f>MAX(AA33*(1+D33)*(1-AMC)*(1-GuaranteeCharge1),MAX($Y33:AA33)*GuaranteeLevel1)</f>
        <v>113089.01092205885</v>
      </c>
      <c r="AC33" s="5">
        <f>MAX(AB33*(1+E33)*(1-AMC)*(1-GuaranteeCharge1),MAX($Y33:AB33)*GuaranteeLevel1)</f>
        <v>111301.75439361522</v>
      </c>
      <c r="AD33" s="5">
        <f>MAX(AC33*(1+F33)*(1-AMC)*(1-GuaranteeCharge1),MAX($Y33:AC33)*GuaranteeLevel1)</f>
        <v>102506.8004410295</v>
      </c>
      <c r="AE33" s="5">
        <f>MAX(AD33*(1+G33)*(1-AMC)*(1-GuaranteeCharge1),MAX($Y33:AD33)*GuaranteeLevel1)</f>
        <v>121327.36469602611</v>
      </c>
      <c r="AF33" s="5">
        <f>MAX(AE33*(1+H33)*(1-AMC)*(1-GuaranteeCharge1),MAX($Y33:AE33)*GuaranteeLevel1)</f>
        <v>118724.87333744639</v>
      </c>
      <c r="AG33" s="5">
        <f>MAX(AF33*(1+I33)*(1-AMC)*(1-GuaranteeCharge1),MAX($Y33:AF33)*GuaranteeLevel1)</f>
        <v>132575.20484580784</v>
      </c>
      <c r="AH33" s="5">
        <f>MAX(AG33*(1+J33)*(1-AMC)*(1-GuaranteeCharge1),MAX($Y33:AG33)*GuaranteeLevel1)</f>
        <v>136944.37968746078</v>
      </c>
      <c r="AI33" s="5">
        <f>MAX(AH33*(1+K33)*(1-AMC)*(1-GuaranteeCharge1),MAX($Y33:AH33)*GuaranteeLevel1)</f>
        <v>141491.65119548485</v>
      </c>
    </row>
    <row r="34" spans="1:35" x14ac:dyDescent="0.3">
      <c r="A34">
        <v>31</v>
      </c>
      <c r="B34" s="6">
        <f>NORMINV(Data!B32,BaseMean,BaseSD)</f>
        <v>0.2914827137741608</v>
      </c>
      <c r="C34" s="6">
        <f>NORMINV(Data!C32,BaseMean,BaseSD)</f>
        <v>6.0446810115570376E-2</v>
      </c>
      <c r="D34" s="6">
        <f>NORMINV(Data!D32,BaseMean,BaseSD)</f>
        <v>8.7422357706247539E-2</v>
      </c>
      <c r="E34" s="6">
        <f>NORMINV(Data!E32,BaseMean,BaseSD)</f>
        <v>0.16322282664927756</v>
      </c>
      <c r="F34" s="6">
        <f>NORMINV(Data!F32,BaseMean,BaseSD)</f>
        <v>-8.5760152910858603E-2</v>
      </c>
      <c r="G34" s="6">
        <f>NORMINV(Data!G32,BaseMean,BaseSD)</f>
        <v>-5.5328535808602738E-2</v>
      </c>
      <c r="H34" s="6">
        <f>NORMINV(Data!H32,BaseMean,BaseSD)</f>
        <v>0.23204230751295352</v>
      </c>
      <c r="I34" s="6">
        <f>NORMINV(Data!I32,BaseMean,BaseSD)</f>
        <v>6.100589081824246E-2</v>
      </c>
      <c r="J34" s="6">
        <f>NORMINV(Data!J32,BaseMean,BaseSD)</f>
        <v>-0.10475198506319443</v>
      </c>
      <c r="K34" s="6">
        <f>NORMINV(Data!K32,BaseMean,BaseSD)</f>
        <v>-2.7490224108364353E-2</v>
      </c>
      <c r="M34" s="11">
        <f t="shared" si="0"/>
        <v>100000</v>
      </c>
      <c r="N34" s="5">
        <f t="shared" si="11"/>
        <v>127856.78866364193</v>
      </c>
      <c r="O34" s="5">
        <f t="shared" si="1"/>
        <v>134229.47045307991</v>
      </c>
      <c r="P34" s="5">
        <f t="shared" si="2"/>
        <v>144504.48596141176</v>
      </c>
      <c r="Q34" s="5">
        <f t="shared" si="3"/>
        <v>166410.00745729893</v>
      </c>
      <c r="R34" s="5">
        <f t="shared" si="4"/>
        <v>150617.2731741452</v>
      </c>
      <c r="S34" s="5">
        <f t="shared" si="5"/>
        <v>140861.00158211603</v>
      </c>
      <c r="T34" s="5">
        <f t="shared" si="6"/>
        <v>171811.2462935379</v>
      </c>
      <c r="U34" s="5">
        <f t="shared" si="7"/>
        <v>180469.81698200494</v>
      </c>
      <c r="V34" s="5">
        <f t="shared" si="8"/>
        <v>159949.59295505704</v>
      </c>
      <c r="W34" s="5">
        <f t="shared" si="9"/>
        <v>153997.01737069405</v>
      </c>
      <c r="Y34" s="11">
        <f t="shared" si="10"/>
        <v>100000</v>
      </c>
      <c r="Z34" s="5">
        <f>MAX(Y34*(1+B34)*(1-AMC)*(1-GuaranteeCharge1),MAX($Y34:Y34)*GuaranteeLevel1)</f>
        <v>125938.9368336873</v>
      </c>
      <c r="AA34" s="5">
        <f>MAX(Z34*(1+C34)*(1-AMC)*(1-GuaranteeCharge1),MAX($Y34:Z34)*GuaranteeLevel1)</f>
        <v>130232.78797033946</v>
      </c>
      <c r="AB34" s="5">
        <f>MAX(AA34*(1+D34)*(1-AMC)*(1-GuaranteeCharge1),MAX($Y34:AA34)*GuaranteeLevel1)</f>
        <v>138098.83691853206</v>
      </c>
      <c r="AC34" s="5">
        <f>MAX(AB34*(1+E34)*(1-AMC)*(1-GuaranteeCharge1),MAX($Y34:AB34)*GuaranteeLevel1)</f>
        <v>156647.82240933427</v>
      </c>
      <c r="AD34" s="5">
        <f>MAX(AC34*(1+F34)*(1-AMC)*(1-GuaranteeCharge1),MAX($Y34:AC34)*GuaranteeLevel1)</f>
        <v>139654.82122837877</v>
      </c>
      <c r="AE34" s="5">
        <f>MAX(AD34*(1+G34)*(1-AMC)*(1-GuaranteeCharge1),MAX($Y34:AD34)*GuaranteeLevel1)</f>
        <v>128649.51552858808</v>
      </c>
      <c r="AF34" s="5">
        <f>MAX(AE34*(1+H34)*(1-AMC)*(1-GuaranteeCharge1),MAX($Y34:AE34)*GuaranteeLevel1)</f>
        <v>154562.88006985444</v>
      </c>
      <c r="AG34" s="5">
        <f>MAX(AF34*(1+I34)*(1-AMC)*(1-GuaranteeCharge1),MAX($Y34:AF34)*GuaranteeLevel1)</f>
        <v>159916.92191848875</v>
      </c>
      <c r="AH34" s="5">
        <f>MAX(AG34*(1+J34)*(1-AMC)*(1-GuaranteeCharge1),MAX($Y34:AG34)*GuaranteeLevel1)</f>
        <v>139607.64902580826</v>
      </c>
      <c r="AI34" s="5">
        <f>MAX(AH34*(1+K34)*(1-AMC)*(1-GuaranteeCharge1),MAX($Y34:AH34)*GuaranteeLevel1)</f>
        <v>132395.92385069581</v>
      </c>
    </row>
    <row r="35" spans="1:35" x14ac:dyDescent="0.3">
      <c r="A35">
        <v>32</v>
      </c>
      <c r="B35" s="6">
        <f>NORMINV(Data!B33,BaseMean,BaseSD)</f>
        <v>-8.8667103469679306E-2</v>
      </c>
      <c r="C35" s="6">
        <f>NORMINV(Data!C33,BaseMean,BaseSD)</f>
        <v>0.1734511043407283</v>
      </c>
      <c r="D35" s="6">
        <f>NORMINV(Data!D33,BaseMean,BaseSD)</f>
        <v>4.296816112952169E-2</v>
      </c>
      <c r="E35" s="6">
        <f>NORMINV(Data!E33,BaseMean,BaseSD)</f>
        <v>-4.2505707063228496E-2</v>
      </c>
      <c r="F35" s="6">
        <f>NORMINV(Data!F33,BaseMean,BaseSD)</f>
        <v>0.12522672614127478</v>
      </c>
      <c r="G35" s="6">
        <f>NORMINV(Data!G33,BaseMean,BaseSD)</f>
        <v>0.2435620847534225</v>
      </c>
      <c r="H35" s="6">
        <f>NORMINV(Data!H33,BaseMean,BaseSD)</f>
        <v>4.503539788865004E-2</v>
      </c>
      <c r="I35" s="6">
        <f>NORMINV(Data!I33,BaseMean,BaseSD)</f>
        <v>0.21443148598018213</v>
      </c>
      <c r="J35" s="6">
        <f>NORMINV(Data!J33,BaseMean,BaseSD)</f>
        <v>-2.6194346837264432E-2</v>
      </c>
      <c r="K35" s="6">
        <f>NORMINV(Data!K33,BaseMean,BaseSD)</f>
        <v>0.11748631703873057</v>
      </c>
      <c r="M35" s="11">
        <f t="shared" si="0"/>
        <v>100000</v>
      </c>
      <c r="N35" s="5">
        <f t="shared" si="11"/>
        <v>90221.95675650175</v>
      </c>
      <c r="O35" s="5">
        <f t="shared" si="1"/>
        <v>104812.34424378142</v>
      </c>
      <c r="P35" s="5">
        <f t="shared" si="2"/>
        <v>108222.77856021501</v>
      </c>
      <c r="Q35" s="5">
        <f t="shared" si="3"/>
        <v>102586.4659087942</v>
      </c>
      <c r="R35" s="5">
        <f t="shared" si="4"/>
        <v>114278.70284914643</v>
      </c>
      <c r="S35" s="5">
        <f t="shared" si="5"/>
        <v>140691.53533842141</v>
      </c>
      <c r="T35" s="5">
        <f t="shared" si="6"/>
        <v>145557.35826583274</v>
      </c>
      <c r="U35" s="5">
        <f t="shared" si="7"/>
        <v>175001.74450518374</v>
      </c>
      <c r="V35" s="5">
        <f t="shared" si="8"/>
        <v>168713.51123136375</v>
      </c>
      <c r="W35" s="5">
        <f t="shared" si="9"/>
        <v>186649.68989760309</v>
      </c>
      <c r="Y35" s="11">
        <f t="shared" si="10"/>
        <v>100000</v>
      </c>
      <c r="Z35" s="5">
        <f>MAX(Y35*(1+B35)*(1-AMC)*(1-GuaranteeCharge1),MAX($Y35:Y35)*GuaranteeLevel1)</f>
        <v>88868.627405154228</v>
      </c>
      <c r="AA35" s="5">
        <f>MAX(Z35*(1+C35)*(1-AMC)*(1-GuaranteeCharge1),MAX($Y35:Z35)*GuaranteeLevel1)</f>
        <v>101691.55669392283</v>
      </c>
      <c r="AB35" s="5">
        <f>MAX(AA35*(1+D35)*(1-AMC)*(1-GuaranteeCharge1),MAX($Y35:AA35)*GuaranteeLevel1)</f>
        <v>103425.43864865582</v>
      </c>
      <c r="AC35" s="5">
        <f>MAX(AB35*(1+E35)*(1-AMC)*(1-GuaranteeCharge1),MAX($Y35:AB35)*GuaranteeLevel1)</f>
        <v>96568.389959393477</v>
      </c>
      <c r="AD35" s="5">
        <f>MAX(AC35*(1+F35)*(1-AMC)*(1-GuaranteeCharge1),MAX($Y35:AC35)*GuaranteeLevel1)</f>
        <v>105961.09915066612</v>
      </c>
      <c r="AE35" s="5">
        <f>MAX(AD35*(1+G35)*(1-AMC)*(1-GuaranteeCharge1),MAX($Y35:AD35)*GuaranteeLevel1)</f>
        <v>128494.74060930671</v>
      </c>
      <c r="AF35" s="5">
        <f>MAX(AE35*(1+H35)*(1-AMC)*(1-GuaranteeCharge1),MAX($Y35:AE35)*GuaranteeLevel1)</f>
        <v>130944.65580262143</v>
      </c>
      <c r="AG35" s="5">
        <f>MAX(AF35*(1+I35)*(1-AMC)*(1-GuaranteeCharge1),MAX($Y35:AF35)*GuaranteeLevel1)</f>
        <v>155071.58360129164</v>
      </c>
      <c r="AH35" s="5">
        <f>MAX(AG35*(1+J35)*(1-AMC)*(1-GuaranteeCharge1),MAX($Y35:AG35)*GuaranteeLevel1)</f>
        <v>147256.99657465305</v>
      </c>
      <c r="AI35" s="5">
        <f>MAX(AH35*(1+K35)*(1-AMC)*(1-GuaranteeCharge1),MAX($Y35:AH35)*GuaranteeLevel1)</f>
        <v>160468.42044319821</v>
      </c>
    </row>
    <row r="36" spans="1:35" x14ac:dyDescent="0.3">
      <c r="A36">
        <v>33</v>
      </c>
      <c r="B36" s="6">
        <f>NORMINV(Data!B34,BaseMean,BaseSD)</f>
        <v>0.19755557867223855</v>
      </c>
      <c r="C36" s="6">
        <f>NORMINV(Data!C34,BaseMean,BaseSD)</f>
        <v>0.19156081395324875</v>
      </c>
      <c r="D36" s="6">
        <f>NORMINV(Data!D34,BaseMean,BaseSD)</f>
        <v>0.14063260394114441</v>
      </c>
      <c r="E36" s="6">
        <f>NORMINV(Data!E34,BaseMean,BaseSD)</f>
        <v>-6.7284091601365351E-2</v>
      </c>
      <c r="F36" s="6">
        <f>NORMINV(Data!F34,BaseMean,BaseSD)</f>
        <v>4.5392186054813419E-2</v>
      </c>
      <c r="G36" s="6">
        <f>NORMINV(Data!G34,BaseMean,BaseSD)</f>
        <v>0.27152472285798057</v>
      </c>
      <c r="H36" s="6">
        <f>NORMINV(Data!H34,BaseMean,BaseSD)</f>
        <v>0.16904608120711462</v>
      </c>
      <c r="I36" s="6">
        <f>NORMINV(Data!I34,BaseMean,BaseSD)</f>
        <v>0.26954044885500594</v>
      </c>
      <c r="J36" s="6">
        <f>NORMINV(Data!J34,BaseMean,BaseSD)</f>
        <v>0.10946901238826606</v>
      </c>
      <c r="K36" s="6">
        <f>NORMINV(Data!K34,BaseMean,BaseSD)</f>
        <v>6.0116570347024383E-2</v>
      </c>
      <c r="M36" s="11">
        <f t="shared" ref="M36:M67" si="12">Investment</f>
        <v>100000</v>
      </c>
      <c r="N36" s="5">
        <f t="shared" ref="N36:N67" si="13">M36*(1+B36)*(1-AMC)</f>
        <v>118558.00228855161</v>
      </c>
      <c r="O36" s="5">
        <f t="shared" ref="O36:O67" si="14">N36*(1+C36)*(1-AMC)</f>
        <v>139856.37901054151</v>
      </c>
      <c r="P36" s="5">
        <f t="shared" ref="P36:P67" si="15">O36*(1+D36)*(1-AMC)</f>
        <v>157929.49831088784</v>
      </c>
      <c r="Q36" s="5">
        <f t="shared" ref="Q36:Q67" si="16">P36*(1+E36)*(1-AMC)</f>
        <v>145830.32192518059</v>
      </c>
      <c r="R36" s="5">
        <f t="shared" ref="R36:R67" si="17">Q36*(1+F36)*(1-AMC)</f>
        <v>150925.38024013731</v>
      </c>
      <c r="S36" s="5">
        <f t="shared" ref="S36:S67" si="18">R36*(1+G36)*(1-AMC)</f>
        <v>189986.29875925515</v>
      </c>
      <c r="T36" s="5">
        <f t="shared" ref="T36:T67" si="19">S36*(1+H36)*(1-AMC)</f>
        <v>219881.71066707582</v>
      </c>
      <c r="U36" s="5">
        <f t="shared" ref="U36:U67" si="20">T36*(1+I36)*(1-AMC)</f>
        <v>276357.23839873314</v>
      </c>
      <c r="V36" s="5">
        <f t="shared" ref="V36:V67" si="21">U36*(1+J36)*(1-AMC)</f>
        <v>303543.69442906516</v>
      </c>
      <c r="W36" s="5">
        <f t="shared" ref="W36:W67" si="22">V36*(1+K36)*(1-AMC)</f>
        <v>318573.78328571963</v>
      </c>
      <c r="Y36" s="11">
        <f t="shared" ref="Y36:Y67" si="23">Investment</f>
        <v>100000</v>
      </c>
      <c r="Z36" s="5">
        <f>MAX(Y36*(1+B36)*(1-AMC)*(1-GuaranteeCharge1),MAX($Y36:Y36)*GuaranteeLevel1)</f>
        <v>116779.63225422334</v>
      </c>
      <c r="AA36" s="5">
        <f>MAX(Z36*(1+C36)*(1-AMC)*(1-GuaranteeCharge1),MAX($Y36:Z36)*GuaranteeLevel1)</f>
        <v>135692.15532550265</v>
      </c>
      <c r="AB36" s="5">
        <f>MAX(AA36*(1+D36)*(1-AMC)*(1-GuaranteeCharge1),MAX($Y36:AA36)*GuaranteeLevel1)</f>
        <v>150928.74028620092</v>
      </c>
      <c r="AC36" s="5">
        <f>MAX(AB36*(1+E36)*(1-AMC)*(1-GuaranteeCharge1),MAX($Y36:AB36)*GuaranteeLevel1)</f>
        <v>137275.41221758278</v>
      </c>
      <c r="AD36" s="5">
        <f>MAX(AC36*(1+F36)*(1-AMC)*(1-GuaranteeCharge1),MAX($Y36:AC36)*GuaranteeLevel1)</f>
        <v>139940.50318446208</v>
      </c>
      <c r="AE36" s="5">
        <f>MAX(AD36*(1+G36)*(1-AMC)*(1-GuaranteeCharge1),MAX($Y36:AD36)*GuaranteeLevel1)</f>
        <v>173516.05496145296</v>
      </c>
      <c r="AF36" s="5">
        <f>MAX(AE36*(1+H36)*(1-AMC)*(1-GuaranteeCharge1),MAX($Y36:AE36)*GuaranteeLevel1)</f>
        <v>197807.48471683665</v>
      </c>
      <c r="AG36" s="5">
        <f>MAX(AF36*(1+I36)*(1-AMC)*(1-GuaranteeCharge1),MAX($Y36:AF36)*GuaranteeLevel1)</f>
        <v>244884.15655137537</v>
      </c>
      <c r="AH36" s="5">
        <f>MAX(AG36*(1+J36)*(1-AMC)*(1-GuaranteeCharge1),MAX($Y36:AG36)*GuaranteeLevel1)</f>
        <v>264939.85244312108</v>
      </c>
      <c r="AI36" s="5">
        <f>MAX(AH36*(1+K36)*(1-AMC)*(1-GuaranteeCharge1),MAX($Y36:AH36)*GuaranteeLevel1)</f>
        <v>273887.57959640009</v>
      </c>
    </row>
    <row r="37" spans="1:35" x14ac:dyDescent="0.3">
      <c r="A37">
        <v>34</v>
      </c>
      <c r="B37" s="6">
        <f>NORMINV(Data!B35,BaseMean,BaseSD)</f>
        <v>0.1913401515253404</v>
      </c>
      <c r="C37" s="6">
        <f>NORMINV(Data!C35,BaseMean,BaseSD)</f>
        <v>0.14371711732799786</v>
      </c>
      <c r="D37" s="6">
        <f>NORMINV(Data!D35,BaseMean,BaseSD)</f>
        <v>-6.7586368076246142E-2</v>
      </c>
      <c r="E37" s="6">
        <f>NORMINV(Data!E35,BaseMean,BaseSD)</f>
        <v>3.8537914149548332E-2</v>
      </c>
      <c r="F37" s="6">
        <f>NORMINV(Data!F35,BaseMean,BaseSD)</f>
        <v>-5.1304179524907012E-2</v>
      </c>
      <c r="G37" s="6">
        <f>NORMINV(Data!G35,BaseMean,BaseSD)</f>
        <v>0.2922824700998517</v>
      </c>
      <c r="H37" s="6">
        <f>NORMINV(Data!H35,BaseMean,BaseSD)</f>
        <v>0.12273565473297117</v>
      </c>
      <c r="I37" s="6">
        <f>NORMINV(Data!I35,BaseMean,BaseSD)</f>
        <v>-6.7157565344330566E-3</v>
      </c>
      <c r="J37" s="6">
        <f>NORMINV(Data!J35,BaseMean,BaseSD)</f>
        <v>7.7686831934712305E-3</v>
      </c>
      <c r="K37" s="6">
        <f>NORMINV(Data!K35,BaseMean,BaseSD)</f>
        <v>-0.11563392498566223</v>
      </c>
      <c r="M37" s="11">
        <f t="shared" si="12"/>
        <v>100000</v>
      </c>
      <c r="N37" s="5">
        <f t="shared" si="13"/>
        <v>117942.6750010087</v>
      </c>
      <c r="O37" s="5">
        <f t="shared" si="14"/>
        <v>133544.12569948551</v>
      </c>
      <c r="P37" s="5">
        <f t="shared" si="15"/>
        <v>123273.17963288419</v>
      </c>
      <c r="Q37" s="5">
        <f t="shared" si="16"/>
        <v>126743.63213805294</v>
      </c>
      <c r="R37" s="5">
        <f t="shared" si="17"/>
        <v>119038.74254039147</v>
      </c>
      <c r="S37" s="5">
        <f t="shared" si="18"/>
        <v>152293.36344520061</v>
      </c>
      <c r="T37" s="5">
        <f t="shared" si="19"/>
        <v>169275.33722794233</v>
      </c>
      <c r="U37" s="5">
        <f t="shared" si="20"/>
        <v>166457.14002307705</v>
      </c>
      <c r="V37" s="5">
        <f t="shared" si="21"/>
        <v>166072.78988111552</v>
      </c>
      <c r="W37" s="5">
        <f t="shared" si="22"/>
        <v>145400.4499403045</v>
      </c>
      <c r="Y37" s="11">
        <f t="shared" si="23"/>
        <v>100000</v>
      </c>
      <c r="Z37" s="5">
        <f>MAX(Y37*(1+B37)*(1-AMC)*(1-GuaranteeCharge1),MAX($Y37:Y37)*GuaranteeLevel1)</f>
        <v>116173.53487599357</v>
      </c>
      <c r="AA37" s="5">
        <f>MAX(Z37*(1+C37)*(1-AMC)*(1-GuaranteeCharge1),MAX($Y37:Z37)*GuaranteeLevel1)</f>
        <v>129567.84935678334</v>
      </c>
      <c r="AB37" s="5">
        <f>MAX(AA37*(1+D37)*(1-AMC)*(1-GuaranteeCharge1),MAX($Y37:AA37)*GuaranteeLevel1)</f>
        <v>117808.67989867536</v>
      </c>
      <c r="AC37" s="5">
        <f>MAX(AB37*(1+E37)*(1-AMC)*(1-GuaranteeCharge1),MAX($Y37:AB37)*GuaranteeLevel1)</f>
        <v>119308.41349051867</v>
      </c>
      <c r="AD37" s="5">
        <f>MAX(AC37*(1+F37)*(1-AMC)*(1-GuaranteeCharge1),MAX($Y37:AC37)*GuaranteeLevel1)</f>
        <v>110374.68650430393</v>
      </c>
      <c r="AE37" s="5">
        <f>MAX(AD37*(1+G37)*(1-AMC)*(1-GuaranteeCharge1),MAX($Y37:AD37)*GuaranteeLevel1)</f>
        <v>139090.78599034849</v>
      </c>
      <c r="AF37" s="5">
        <f>MAX(AE37*(1+H37)*(1-AMC)*(1-GuaranteeCharge1),MAX($Y37:AE37)*GuaranteeLevel1)</f>
        <v>152281.55438699402</v>
      </c>
      <c r="AG37" s="5">
        <f>MAX(AF37*(1+I37)*(1-AMC)*(1-GuaranteeCharge1),MAX($Y37:AF37)*GuaranteeLevel1)</f>
        <v>147500.08565975123</v>
      </c>
      <c r="AH37" s="5">
        <f>MAX(AG37*(1+J37)*(1-AMC)*(1-GuaranteeCharge1),MAX($Y37:AG37)*GuaranteeLevel1)</f>
        <v>144952.11481390987</v>
      </c>
      <c r="AI37" s="5">
        <f>MAX(AH37*(1+K37)*(1-AMC)*(1-GuaranteeCharge1),MAX($Y37:AH37)*GuaranteeLevel1)</f>
        <v>125005.19313185643</v>
      </c>
    </row>
    <row r="38" spans="1:35" x14ac:dyDescent="0.3">
      <c r="A38">
        <v>35</v>
      </c>
      <c r="B38" s="6">
        <f>NORMINV(Data!B36,BaseMean,BaseSD)</f>
        <v>0.27719131606126574</v>
      </c>
      <c r="C38" s="6">
        <f>NORMINV(Data!C36,BaseMean,BaseSD)</f>
        <v>0.29749848895346676</v>
      </c>
      <c r="D38" s="6">
        <f>NORMINV(Data!D36,BaseMean,BaseSD)</f>
        <v>-0.11312152325269671</v>
      </c>
      <c r="E38" s="6">
        <f>NORMINV(Data!E36,BaseMean,BaseSD)</f>
        <v>7.502001920914203E-2</v>
      </c>
      <c r="F38" s="6">
        <f>NORMINV(Data!F36,BaseMean,BaseSD)</f>
        <v>0.30803804106869243</v>
      </c>
      <c r="G38" s="6">
        <f>NORMINV(Data!G36,BaseMean,BaseSD)</f>
        <v>-1.1452239953402624E-2</v>
      </c>
      <c r="H38" s="6">
        <f>NORMINV(Data!H36,BaseMean,BaseSD)</f>
        <v>0.43437110687524372</v>
      </c>
      <c r="I38" s="6">
        <f>NORMINV(Data!I36,BaseMean,BaseSD)</f>
        <v>4.8044190743711093E-2</v>
      </c>
      <c r="J38" s="6">
        <f>NORMINV(Data!J36,BaseMean,BaseSD)</f>
        <v>-6.6062448825200973E-2</v>
      </c>
      <c r="K38" s="6">
        <f>NORMINV(Data!K36,BaseMean,BaseSD)</f>
        <v>-0.16593916341862069</v>
      </c>
      <c r="M38" s="11">
        <f t="shared" si="12"/>
        <v>100000</v>
      </c>
      <c r="N38" s="5">
        <f t="shared" si="13"/>
        <v>126441.94029006532</v>
      </c>
      <c r="O38" s="5">
        <f t="shared" si="14"/>
        <v>162417.64420203716</v>
      </c>
      <c r="P38" s="5">
        <f t="shared" si="15"/>
        <v>142604.26575792031</v>
      </c>
      <c r="Q38" s="5">
        <f t="shared" si="16"/>
        <v>151769.41610924123</v>
      </c>
      <c r="R38" s="5">
        <f t="shared" si="17"/>
        <v>196534.96804425443</v>
      </c>
      <c r="S38" s="5">
        <f t="shared" si="18"/>
        <v>192341.36040666755</v>
      </c>
      <c r="T38" s="5">
        <f t="shared" si="19"/>
        <v>273130.00112415792</v>
      </c>
      <c r="U38" s="5">
        <f t="shared" si="20"/>
        <v>283389.78788603703</v>
      </c>
      <c r="V38" s="5">
        <f t="shared" si="21"/>
        <v>262021.68088096881</v>
      </c>
      <c r="W38" s="5">
        <f t="shared" si="22"/>
        <v>216356.60213445962</v>
      </c>
      <c r="Y38" s="11">
        <f t="shared" si="23"/>
        <v>100000</v>
      </c>
      <c r="Z38" s="5">
        <f>MAX(Y38*(1+B38)*(1-AMC)*(1-GuaranteeCharge1),MAX($Y38:Y38)*GuaranteeLevel1)</f>
        <v>124545.31118571434</v>
      </c>
      <c r="AA38" s="5">
        <f>MAX(Z38*(1+C38)*(1-AMC)*(1-GuaranteeCharge1),MAX($Y38:Z38)*GuaranteeLevel1)</f>
        <v>157581.65884592151</v>
      </c>
      <c r="AB38" s="5">
        <f>MAX(AA38*(1+D38)*(1-AMC)*(1-GuaranteeCharge1),MAX($Y38:AA38)*GuaranteeLevel1)</f>
        <v>136282.85038880358</v>
      </c>
      <c r="AC38" s="5">
        <f>MAX(AB38*(1+E38)*(1-AMC)*(1-GuaranteeCharge1),MAX($Y38:AB38)*GuaranteeLevel1)</f>
        <v>142866.09865064346</v>
      </c>
      <c r="AD38" s="5">
        <f>MAX(AC38*(1+F38)*(1-AMC)*(1-GuaranteeCharge1),MAX($Y38:AC38)*GuaranteeLevel1)</f>
        <v>182230.46566253348</v>
      </c>
      <c r="AE38" s="5">
        <f>MAX(AD38*(1+G38)*(1-AMC)*(1-GuaranteeCharge1),MAX($Y38:AD38)*GuaranteeLevel1)</f>
        <v>175666.95220466863</v>
      </c>
      <c r="AF38" s="5">
        <f>MAX(AE38*(1+H38)*(1-AMC)*(1-GuaranteeCharge1),MAX($Y38:AE38)*GuaranteeLevel1)</f>
        <v>245710.10639843211</v>
      </c>
      <c r="AG38" s="5">
        <f>MAX(AF38*(1+I38)*(1-AMC)*(1-GuaranteeCharge1),MAX($Y38:AF38)*GuaranteeLevel1)</f>
        <v>251115.8006348912</v>
      </c>
      <c r="AH38" s="5">
        <f>MAX(AG38*(1+J38)*(1-AMC)*(1-GuaranteeCharge1),MAX($Y38:AG38)*GuaranteeLevel1)</f>
        <v>228698.49297997903</v>
      </c>
      <c r="AI38" s="5">
        <f>MAX(AH38*(1+K38)*(1-AMC)*(1-GuaranteeCharge1),MAX($Y38:AH38)*GuaranteeLevel1)</f>
        <v>200892.64050791296</v>
      </c>
    </row>
    <row r="39" spans="1:35" x14ac:dyDescent="0.3">
      <c r="A39">
        <v>36</v>
      </c>
      <c r="B39" s="6">
        <f>NORMINV(Data!B37,BaseMean,BaseSD)</f>
        <v>-0.13654362533018027</v>
      </c>
      <c r="C39" s="6">
        <f>NORMINV(Data!C37,BaseMean,BaseSD)</f>
        <v>0.10075936385323328</v>
      </c>
      <c r="D39" s="6">
        <f>NORMINV(Data!D37,BaseMean,BaseSD)</f>
        <v>-1.4167621745045614E-2</v>
      </c>
      <c r="E39" s="6">
        <f>NORMINV(Data!E37,BaseMean,BaseSD)</f>
        <v>0.14356523603434049</v>
      </c>
      <c r="F39" s="6">
        <f>NORMINV(Data!F37,BaseMean,BaseSD)</f>
        <v>8.8745344689788661E-2</v>
      </c>
      <c r="G39" s="6">
        <f>NORMINV(Data!G37,BaseMean,BaseSD)</f>
        <v>4.3079706815305117E-2</v>
      </c>
      <c r="H39" s="6">
        <f>NORMINV(Data!H37,BaseMean,BaseSD)</f>
        <v>0.25136896393104341</v>
      </c>
      <c r="I39" s="6">
        <f>NORMINV(Data!I37,BaseMean,BaseSD)</f>
        <v>-2.5580518023556861E-2</v>
      </c>
      <c r="J39" s="6">
        <f>NORMINV(Data!J37,BaseMean,BaseSD)</f>
        <v>0.20071685063465777</v>
      </c>
      <c r="K39" s="6">
        <f>NORMINV(Data!K37,BaseMean,BaseSD)</f>
        <v>-0.18788948139889067</v>
      </c>
      <c r="M39" s="11">
        <f t="shared" si="12"/>
        <v>100000</v>
      </c>
      <c r="N39" s="5">
        <f t="shared" si="13"/>
        <v>85482.181092312152</v>
      </c>
      <c r="O39" s="5">
        <f t="shared" si="14"/>
        <v>93154.358167160812</v>
      </c>
      <c r="P39" s="5">
        <f t="shared" si="15"/>
        <v>90916.236632178523</v>
      </c>
      <c r="Q39" s="5">
        <f t="shared" si="16"/>
        <v>102928.96112759487</v>
      </c>
      <c r="R39" s="5">
        <f t="shared" si="17"/>
        <v>110942.79298881088</v>
      </c>
      <c r="S39" s="5">
        <f t="shared" si="18"/>
        <v>114564.95422419954</v>
      </c>
      <c r="T39" s="5">
        <f t="shared" si="19"/>
        <v>141929.39778964056</v>
      </c>
      <c r="U39" s="5">
        <f t="shared" si="20"/>
        <v>136915.78256869598</v>
      </c>
      <c r="V39" s="5">
        <f t="shared" si="21"/>
        <v>162753.11637558354</v>
      </c>
      <c r="W39" s="5">
        <f t="shared" si="22"/>
        <v>130851.78256628462</v>
      </c>
      <c r="Y39" s="11">
        <f t="shared" si="23"/>
        <v>100000</v>
      </c>
      <c r="Z39" s="5">
        <f>MAX(Y39*(1+B39)*(1-AMC)*(1-GuaranteeCharge1),MAX($Y39:Y39)*GuaranteeLevel1)</f>
        <v>84199.948375927474</v>
      </c>
      <c r="AA39" s="5">
        <f>MAX(Z39*(1+C39)*(1-AMC)*(1-GuaranteeCharge1),MAX($Y39:Z39)*GuaranteeLevel1)</f>
        <v>90380.687152733604</v>
      </c>
      <c r="AB39" s="5">
        <f>MAX(AA39*(1+D39)*(1-AMC)*(1-GuaranteeCharge1),MAX($Y39:AA39)*GuaranteeLevel1)</f>
        <v>86886.067601158575</v>
      </c>
      <c r="AC39" s="5">
        <f>MAX(AB39*(1+E39)*(1-AMC)*(1-GuaranteeCharge1),MAX($Y39:AB39)*GuaranteeLevel1)</f>
        <v>96890.793227264861</v>
      </c>
      <c r="AD39" s="5">
        <f>MAX(AC39*(1+F39)*(1-AMC)*(1-GuaranteeCharge1),MAX($Y39:AC39)*GuaranteeLevel1)</f>
        <v>102867.98847775879</v>
      </c>
      <c r="AE39" s="5">
        <f>MAX(AD39*(1+G39)*(1-AMC)*(1-GuaranteeCharge1),MAX($Y39:AD39)*GuaranteeLevel1)</f>
        <v>104633.11840719859</v>
      </c>
      <c r="AF39" s="5">
        <f>MAX(AE39*(1+H39)*(1-AMC)*(1-GuaranteeCharge1),MAX($Y39:AE39)*GuaranteeLevel1)</f>
        <v>127680.91124528414</v>
      </c>
      <c r="AG39" s="5">
        <f>MAX(AF39*(1+I39)*(1-AMC)*(1-GuaranteeCharge1),MAX($Y39:AF39)*GuaranteeLevel1)</f>
        <v>121323.0604241713</v>
      </c>
      <c r="AH39" s="5">
        <f>MAX(AG39*(1+J39)*(1-AMC)*(1-GuaranteeCharge1),MAX($Y39:AG39)*GuaranteeLevel1)</f>
        <v>142054.62814277579</v>
      </c>
      <c r="AI39" s="5">
        <f>MAX(AH39*(1+K39)*(1-AMC)*(1-GuaranteeCharge1),MAX($Y39:AH39)*GuaranteeLevel1)</f>
        <v>113643.70251422064</v>
      </c>
    </row>
    <row r="40" spans="1:35" x14ac:dyDescent="0.3">
      <c r="A40">
        <v>37</v>
      </c>
      <c r="B40" s="6">
        <f>NORMINV(Data!B38,BaseMean,BaseSD)</f>
        <v>-0.14433880915529512</v>
      </c>
      <c r="C40" s="6">
        <f>NORMINV(Data!C38,BaseMean,BaseSD)</f>
        <v>0.26655710188877441</v>
      </c>
      <c r="D40" s="6">
        <f>NORMINV(Data!D38,BaseMean,BaseSD)</f>
        <v>0.14791306357325662</v>
      </c>
      <c r="E40" s="6">
        <f>NORMINV(Data!E38,BaseMean,BaseSD)</f>
        <v>-0.10720025454776493</v>
      </c>
      <c r="F40" s="6">
        <f>NORMINV(Data!F38,BaseMean,BaseSD)</f>
        <v>0.39540695017753275</v>
      </c>
      <c r="G40" s="6">
        <f>NORMINV(Data!G38,BaseMean,BaseSD)</f>
        <v>0.12760502901047011</v>
      </c>
      <c r="H40" s="6">
        <f>NORMINV(Data!H38,BaseMean,BaseSD)</f>
        <v>0.23461361368400963</v>
      </c>
      <c r="I40" s="6">
        <f>NORMINV(Data!I38,BaseMean,BaseSD)</f>
        <v>0.1614326311937016</v>
      </c>
      <c r="J40" s="6">
        <f>NORMINV(Data!J38,BaseMean,BaseSD)</f>
        <v>0.1095930404381518</v>
      </c>
      <c r="K40" s="6">
        <f>NORMINV(Data!K38,BaseMean,BaseSD)</f>
        <v>0.13797732131525772</v>
      </c>
      <c r="M40" s="11">
        <f t="shared" si="12"/>
        <v>100000</v>
      </c>
      <c r="N40" s="5">
        <f t="shared" si="13"/>
        <v>84710.457893625789</v>
      </c>
      <c r="O40" s="5">
        <f t="shared" si="14"/>
        <v>106217.72572892751</v>
      </c>
      <c r="P40" s="5">
        <f t="shared" si="15"/>
        <v>120709.42779780434</v>
      </c>
      <c r="Q40" s="5">
        <f t="shared" si="16"/>
        <v>106691.65294744902</v>
      </c>
      <c r="R40" s="5">
        <f t="shared" si="17"/>
        <v>147389.49130831161</v>
      </c>
      <c r="S40" s="5">
        <f t="shared" si="18"/>
        <v>164535.16030632166</v>
      </c>
      <c r="T40" s="5">
        <f t="shared" si="19"/>
        <v>201105.97535542693</v>
      </c>
      <c r="U40" s="5">
        <f t="shared" si="20"/>
        <v>231235.33168477091</v>
      </c>
      <c r="V40" s="5">
        <f t="shared" si="21"/>
        <v>254011.34359342116</v>
      </c>
      <c r="W40" s="5">
        <f t="shared" si="22"/>
        <v>286168.55688246962</v>
      </c>
      <c r="Y40" s="11">
        <f t="shared" si="23"/>
        <v>100000</v>
      </c>
      <c r="Z40" s="5">
        <f>MAX(Y40*(1+B40)*(1-AMC)*(1-GuaranteeCharge1),MAX($Y40:Y40)*GuaranteeLevel1)</f>
        <v>83439.801025221401</v>
      </c>
      <c r="AA40" s="5">
        <f>MAX(Z40*(1+C40)*(1-AMC)*(1-GuaranteeCharge1),MAX($Y40:Z40)*GuaranteeLevel1)</f>
        <v>103055.09294534869</v>
      </c>
      <c r="AB40" s="5">
        <f>MAX(AA40*(1+D40)*(1-AMC)*(1-GuaranteeCharge1),MAX($Y40:AA40)*GuaranteeLevel1)</f>
        <v>115358.57501634782</v>
      </c>
      <c r="AC40" s="5">
        <f>MAX(AB40*(1+E40)*(1-AMC)*(1-GuaranteeCharge1),MAX($Y40:AB40)*GuaranteeLevel1)</f>
        <v>100432.75256603125</v>
      </c>
      <c r="AD40" s="5">
        <f>MAX(AC40*(1+F40)*(1-AMC)*(1-GuaranteeCharge1),MAX($Y40:AC40)*GuaranteeLevel1)</f>
        <v>136661.96861634136</v>
      </c>
      <c r="AE40" s="5">
        <f>MAX(AD40*(1+G40)*(1-AMC)*(1-GuaranteeCharge1),MAX($Y40:AD40)*GuaranteeLevel1)</f>
        <v>150271.32011756403</v>
      </c>
      <c r="AF40" s="5">
        <f>MAX(AE40*(1+H40)*(1-AMC)*(1-GuaranteeCharge1),MAX($Y40:AE40)*GuaranteeLevel1)</f>
        <v>180916.67117696154</v>
      </c>
      <c r="AG40" s="5">
        <f>MAX(AF40*(1+I40)*(1-AMC)*(1-GuaranteeCharge1),MAX($Y40:AF40)*GuaranteeLevel1)</f>
        <v>204900.9806748823</v>
      </c>
      <c r="AH40" s="5">
        <f>MAX(AG40*(1+J40)*(1-AMC)*(1-GuaranteeCharge1),MAX($Y40:AG40)*GuaranteeLevel1)</f>
        <v>221706.88808772695</v>
      </c>
      <c r="AI40" s="5">
        <f>MAX(AH40*(1+K40)*(1-AMC)*(1-GuaranteeCharge1),MAX($Y40:AH40)*GuaranteeLevel1)</f>
        <v>246027.81996922629</v>
      </c>
    </row>
    <row r="41" spans="1:35" x14ac:dyDescent="0.3">
      <c r="A41">
        <v>38</v>
      </c>
      <c r="B41" s="6">
        <f>NORMINV(Data!B39,BaseMean,BaseSD)</f>
        <v>0.21553111657262897</v>
      </c>
      <c r="C41" s="6">
        <f>NORMINV(Data!C39,BaseMean,BaseSD)</f>
        <v>-5.6924015463357361E-2</v>
      </c>
      <c r="D41" s="6">
        <f>NORMINV(Data!D39,BaseMean,BaseSD)</f>
        <v>-5.4445440071535775E-2</v>
      </c>
      <c r="E41" s="6">
        <f>NORMINV(Data!E39,BaseMean,BaseSD)</f>
        <v>0.12280249134251628</v>
      </c>
      <c r="F41" s="6">
        <f>NORMINV(Data!F39,BaseMean,BaseSD)</f>
        <v>2.7955376214494274E-3</v>
      </c>
      <c r="G41" s="6">
        <f>NORMINV(Data!G39,BaseMean,BaseSD)</f>
        <v>-3.9286472460103319E-2</v>
      </c>
      <c r="H41" s="6">
        <f>NORMINV(Data!H39,BaseMean,BaseSD)</f>
        <v>0.13325078987124633</v>
      </c>
      <c r="I41" s="6">
        <f>NORMINV(Data!I39,BaseMean,BaseSD)</f>
        <v>0.18277984108247486</v>
      </c>
      <c r="J41" s="6">
        <f>NORMINV(Data!J39,BaseMean,BaseSD)</f>
        <v>0.11708030490676243</v>
      </c>
      <c r="K41" s="6">
        <f>NORMINV(Data!K39,BaseMean,BaseSD)</f>
        <v>-6.9444925342131689E-2</v>
      </c>
      <c r="M41" s="11">
        <f t="shared" si="12"/>
        <v>100000</v>
      </c>
      <c r="N41" s="5">
        <f t="shared" si="13"/>
        <v>120337.58054069027</v>
      </c>
      <c r="O41" s="5">
        <f t="shared" si="14"/>
        <v>112352.60742271731</v>
      </c>
      <c r="P41" s="5">
        <f t="shared" si="15"/>
        <v>105173.16506571895</v>
      </c>
      <c r="Q41" s="5">
        <f t="shared" si="16"/>
        <v>116907.80484058528</v>
      </c>
      <c r="R41" s="5">
        <f t="shared" si="17"/>
        <v>116062.27875718562</v>
      </c>
      <c r="S41" s="5">
        <f t="shared" si="18"/>
        <v>110387.57522674327</v>
      </c>
      <c r="T41" s="5">
        <f t="shared" si="19"/>
        <v>123845.83874950165</v>
      </c>
      <c r="U41" s="5">
        <f t="shared" si="20"/>
        <v>145017.53786011276</v>
      </c>
      <c r="V41" s="5">
        <f t="shared" si="21"/>
        <v>160376.2730555067</v>
      </c>
      <c r="W41" s="5">
        <f t="shared" si="22"/>
        <v>147746.56519905254</v>
      </c>
      <c r="Y41" s="11">
        <f t="shared" si="23"/>
        <v>100000</v>
      </c>
      <c r="Z41" s="5">
        <f>MAX(Y41*(1+B41)*(1-AMC)*(1-GuaranteeCharge1),MAX($Y41:Y41)*GuaranteeLevel1)</f>
        <v>118532.51683257992</v>
      </c>
      <c r="AA41" s="5">
        <f>MAX(Z41*(1+C41)*(1-AMC)*(1-GuaranteeCharge1),MAX($Y41:Z41)*GuaranteeLevel1)</f>
        <v>109007.30853670591</v>
      </c>
      <c r="AB41" s="5">
        <f>MAX(AA41*(1+D41)*(1-AMC)*(1-GuaranteeCharge1),MAX($Y41:AA41)*GuaranteeLevel1)</f>
        <v>100511.00956474886</v>
      </c>
      <c r="AC41" s="5">
        <f>MAX(AB41*(1+E41)*(1-AMC)*(1-GuaranteeCharge1),MAX($Y41:AB41)*GuaranteeLevel1)</f>
        <v>110049.58974977721</v>
      </c>
      <c r="AD41" s="5">
        <f>MAX(AC41*(1+F41)*(1-AMC)*(1-GuaranteeCharge1),MAX($Y41:AC41)*GuaranteeLevel1)</f>
        <v>107614.86016582181</v>
      </c>
      <c r="AE41" s="5">
        <f>MAX(AD41*(1+G41)*(1-AMC)*(1-GuaranteeCharge1),MAX($Y41:AD41)*GuaranteeLevel1)</f>
        <v>100817.88368526773</v>
      </c>
      <c r="AF41" s="5">
        <f>MAX(AE41*(1+H41)*(1-AMC)*(1-GuaranteeCharge1),MAX($Y41:AE41)*GuaranteeLevel1)</f>
        <v>111412.78545343809</v>
      </c>
      <c r="AG41" s="5">
        <f>MAX(AF41*(1+I41)*(1-AMC)*(1-GuaranteeCharge1),MAX($Y41:AF41)*GuaranteeLevel1)</f>
        <v>128502.14327584502</v>
      </c>
      <c r="AH41" s="5">
        <f>MAX(AG41*(1+J41)*(1-AMC)*(1-GuaranteeCharge1),MAX($Y41:AG41)*GuaranteeLevel1)</f>
        <v>139980.06513896835</v>
      </c>
      <c r="AI41" s="5">
        <f>MAX(AH41*(1+K41)*(1-AMC)*(1-GuaranteeCharge1),MAX($Y41:AH41)*GuaranteeLevel1)</f>
        <v>127022.21984085071</v>
      </c>
    </row>
    <row r="42" spans="1:35" x14ac:dyDescent="0.3">
      <c r="A42">
        <v>39</v>
      </c>
      <c r="B42" s="6">
        <f>NORMINV(Data!B40,BaseMean,BaseSD)</f>
        <v>0.1061964640350079</v>
      </c>
      <c r="C42" s="6">
        <f>NORMINV(Data!C40,BaseMean,BaseSD)</f>
        <v>8.640356765490001E-2</v>
      </c>
      <c r="D42" s="6">
        <f>NORMINV(Data!D40,BaseMean,BaseSD)</f>
        <v>-8.5263235565135667E-2</v>
      </c>
      <c r="E42" s="6">
        <f>NORMINV(Data!E40,BaseMean,BaseSD)</f>
        <v>9.351280589893346E-3</v>
      </c>
      <c r="F42" s="6">
        <f>NORMINV(Data!F40,BaseMean,BaseSD)</f>
        <v>-0.15681422671934803</v>
      </c>
      <c r="G42" s="6">
        <f>NORMINV(Data!G40,BaseMean,BaseSD)</f>
        <v>7.2539116771693446E-2</v>
      </c>
      <c r="H42" s="6">
        <f>NORMINV(Data!H40,BaseMean,BaseSD)</f>
        <v>6.5581233253340684E-2</v>
      </c>
      <c r="I42" s="6">
        <f>NORMINV(Data!I40,BaseMean,BaseSD)</f>
        <v>5.8711625274748318E-2</v>
      </c>
      <c r="J42" s="6">
        <f>NORMINV(Data!J40,BaseMean,BaseSD)</f>
        <v>-0.16158622058509048</v>
      </c>
      <c r="K42" s="6">
        <f>NORMINV(Data!K40,BaseMean,BaseSD)</f>
        <v>-0.17598658527410399</v>
      </c>
      <c r="M42" s="11">
        <f t="shared" si="12"/>
        <v>100000</v>
      </c>
      <c r="N42" s="5">
        <f t="shared" si="13"/>
        <v>109513.44993946579</v>
      </c>
      <c r="O42" s="5">
        <f t="shared" si="14"/>
        <v>117786.0446932276</v>
      </c>
      <c r="P42" s="5">
        <f t="shared" si="15"/>
        <v>106665.79316408069</v>
      </c>
      <c r="Q42" s="5">
        <f t="shared" si="16"/>
        <v>106586.62237604853</v>
      </c>
      <c r="R42" s="5">
        <f t="shared" si="17"/>
        <v>88973.600373426103</v>
      </c>
      <c r="S42" s="5">
        <f t="shared" si="18"/>
        <v>94473.390092906935</v>
      </c>
      <c r="T42" s="5">
        <f t="shared" si="19"/>
        <v>99662.380809575479</v>
      </c>
      <c r="U42" s="5">
        <f t="shared" si="20"/>
        <v>104458.58395399999</v>
      </c>
      <c r="V42" s="5">
        <f t="shared" si="21"/>
        <v>86703.721003550731</v>
      </c>
      <c r="W42" s="5">
        <f t="shared" si="22"/>
        <v>70730.57892144144</v>
      </c>
      <c r="Y42" s="11">
        <f t="shared" si="23"/>
        <v>100000</v>
      </c>
      <c r="Z42" s="5">
        <f>MAX(Y42*(1+B42)*(1-AMC)*(1-GuaranteeCharge1),MAX($Y42:Y42)*GuaranteeLevel1)</f>
        <v>107870.74819037381</v>
      </c>
      <c r="AA42" s="5">
        <f>MAX(Z42*(1+C42)*(1-AMC)*(1-GuaranteeCharge1),MAX($Y42:Z42)*GuaranteeLevel1)</f>
        <v>114278.96521248676</v>
      </c>
      <c r="AB42" s="5">
        <f>MAX(AA42*(1+D42)*(1-AMC)*(1-GuaranteeCharge1),MAX($Y42:AA42)*GuaranteeLevel1)</f>
        <v>101937.4718850309</v>
      </c>
      <c r="AC42" s="5">
        <f>MAX(AB42*(1+E42)*(1-AMC)*(1-GuaranteeCharge1),MAX($Y42:AB42)*GuaranteeLevel1)</f>
        <v>100333.88345023898</v>
      </c>
      <c r="AD42" s="5">
        <f>MAX(AC42*(1+F42)*(1-AMC)*(1-GuaranteeCharge1),MAX($Y42:AC42)*GuaranteeLevel1)</f>
        <v>91423.172169989411</v>
      </c>
      <c r="AE42" s="5">
        <f>MAX(AD42*(1+G42)*(1-AMC)*(1-GuaranteeCharge1),MAX($Y42:AD42)*GuaranteeLevel1)</f>
        <v>95618.263362625003</v>
      </c>
      <c r="AF42" s="5">
        <f>MAX(AE42*(1+H42)*(1-AMC)*(1-GuaranteeCharge1),MAX($Y42:AE42)*GuaranteeLevel1)</f>
        <v>99357.084674650774</v>
      </c>
      <c r="AG42" s="5">
        <f>MAX(AF42*(1+I42)*(1-AMC)*(1-GuaranteeCharge1),MAX($Y42:AF42)*GuaranteeLevel1)</f>
        <v>102576.51665858857</v>
      </c>
      <c r="AH42" s="5">
        <f>MAX(AG42*(1+J42)*(1-AMC)*(1-GuaranteeCharge1),MAX($Y42:AG42)*GuaranteeLevel1)</f>
        <v>91423.172169989411</v>
      </c>
      <c r="AI42" s="5">
        <f>MAX(AH42*(1+K42)*(1-AMC)*(1-GuaranteeCharge1),MAX($Y42:AH42)*GuaranteeLevel1)</f>
        <v>91423.172169989411</v>
      </c>
    </row>
    <row r="43" spans="1:35" x14ac:dyDescent="0.3">
      <c r="A43">
        <v>40</v>
      </c>
      <c r="B43" s="6">
        <f>NORMINV(Data!B41,BaseMean,BaseSD)</f>
        <v>-3.8312954243590241E-2</v>
      </c>
      <c r="C43" s="6">
        <f>NORMINV(Data!C41,BaseMean,BaseSD)</f>
        <v>0.1154139475200623</v>
      </c>
      <c r="D43" s="6">
        <f>NORMINV(Data!D41,BaseMean,BaseSD)</f>
        <v>-0.11014370735717612</v>
      </c>
      <c r="E43" s="6">
        <f>NORMINV(Data!E41,BaseMean,BaseSD)</f>
        <v>-6.5529110190748155E-2</v>
      </c>
      <c r="F43" s="6">
        <f>NORMINV(Data!F41,BaseMean,BaseSD)</f>
        <v>-0.15046230814413886</v>
      </c>
      <c r="G43" s="6">
        <f>NORMINV(Data!G41,BaseMean,BaseSD)</f>
        <v>-1.1402082268412037E-2</v>
      </c>
      <c r="H43" s="6">
        <f>NORMINV(Data!H41,BaseMean,BaseSD)</f>
        <v>-0.15940012490724431</v>
      </c>
      <c r="I43" s="6">
        <f>NORMINV(Data!I41,BaseMean,BaseSD)</f>
        <v>0.17500046142598941</v>
      </c>
      <c r="J43" s="6">
        <f>NORMINV(Data!J41,BaseMean,BaseSD)</f>
        <v>-3.9144352149940539E-2</v>
      </c>
      <c r="K43" s="6">
        <f>NORMINV(Data!K41,BaseMean,BaseSD)</f>
        <v>0.16233018574373681</v>
      </c>
      <c r="M43" s="11">
        <f t="shared" si="12"/>
        <v>100000</v>
      </c>
      <c r="N43" s="5">
        <f t="shared" si="13"/>
        <v>95207.017529884572</v>
      </c>
      <c r="O43" s="5">
        <f t="shared" si="14"/>
        <v>105133.28290207413</v>
      </c>
      <c r="P43" s="5">
        <f t="shared" si="15"/>
        <v>92617.978223042766</v>
      </c>
      <c r="Q43" s="5">
        <f t="shared" si="16"/>
        <v>85683.31647719648</v>
      </c>
      <c r="R43" s="5">
        <f t="shared" si="17"/>
        <v>72063.294841486859</v>
      </c>
      <c r="S43" s="5">
        <f t="shared" si="18"/>
        <v>70529.206992919688</v>
      </c>
      <c r="T43" s="5">
        <f t="shared" si="19"/>
        <v>58693.974162753009</v>
      </c>
      <c r="U43" s="5">
        <f t="shared" si="20"/>
        <v>68275.792256918285</v>
      </c>
      <c r="V43" s="5">
        <f t="shared" si="21"/>
        <v>64947.148795482324</v>
      </c>
      <c r="W43" s="5">
        <f t="shared" si="22"/>
        <v>74735.131207749277</v>
      </c>
      <c r="Y43" s="11">
        <f t="shared" si="23"/>
        <v>100000</v>
      </c>
      <c r="Z43" s="5">
        <f>MAX(Y43*(1+B43)*(1-AMC)*(1-GuaranteeCharge1),MAX($Y43:Y43)*GuaranteeLevel1)</f>
        <v>93778.912266936299</v>
      </c>
      <c r="AA43" s="5">
        <f>MAX(Z43*(1+C43)*(1-AMC)*(1-GuaranteeCharge1),MAX($Y43:Z43)*GuaranteeLevel1)</f>
        <v>102002.93940366487</v>
      </c>
      <c r="AB43" s="5">
        <f>MAX(AA43*(1+D43)*(1-AMC)*(1-GuaranteeCharge1),MAX($Y43:AA43)*GuaranteeLevel1)</f>
        <v>88512.373752629908</v>
      </c>
      <c r="AC43" s="5">
        <f>MAX(AB43*(1+E43)*(1-AMC)*(1-GuaranteeCharge1),MAX($Y43:AB43)*GuaranteeLevel1)</f>
        <v>81602.351522931902</v>
      </c>
      <c r="AD43" s="5">
        <f>MAX(AC43*(1+F43)*(1-AMC)*(1-GuaranteeCharge1),MAX($Y43:AC43)*GuaranteeLevel1)</f>
        <v>81602.351522931902</v>
      </c>
      <c r="AE43" s="5">
        <f>MAX(AD43*(1+G43)*(1-AMC)*(1-GuaranteeCharge1),MAX($Y43:AD43)*GuaranteeLevel1)</f>
        <v>81602.351522931902</v>
      </c>
      <c r="AF43" s="5">
        <f>MAX(AE43*(1+H43)*(1-AMC)*(1-GuaranteeCharge1),MAX($Y43:AE43)*GuaranteeLevel1)</f>
        <v>81602.351522931902</v>
      </c>
      <c r="AG43" s="5">
        <f>MAX(AF43*(1+I43)*(1-AMC)*(1-GuaranteeCharge1),MAX($Y43:AF43)*GuaranteeLevel1)</f>
        <v>93500.113095672452</v>
      </c>
      <c r="AH43" s="5">
        <f>MAX(AG43*(1+J43)*(1-AMC)*(1-GuaranteeCharge1),MAX($Y43:AG43)*GuaranteeLevel1)</f>
        <v>87607.584965792659</v>
      </c>
      <c r="AI43" s="5">
        <f>MAX(AH43*(1+K43)*(1-AMC)*(1-GuaranteeCharge1),MAX($Y43:AH43)*GuaranteeLevel1)</f>
        <v>99298.491334279606</v>
      </c>
    </row>
    <row r="44" spans="1:35" x14ac:dyDescent="0.3">
      <c r="A44">
        <v>41</v>
      </c>
      <c r="B44" s="6">
        <f>NORMINV(Data!B42,BaseMean,BaseSD)</f>
        <v>-0.28585599781474985</v>
      </c>
      <c r="C44" s="6">
        <f>NORMINV(Data!C42,BaseMean,BaseSD)</f>
        <v>0.11993625667422304</v>
      </c>
      <c r="D44" s="6">
        <f>NORMINV(Data!D42,BaseMean,BaseSD)</f>
        <v>0.2152357044669993</v>
      </c>
      <c r="E44" s="6">
        <f>NORMINV(Data!E42,BaseMean,BaseSD)</f>
        <v>-8.2967662383364019E-2</v>
      </c>
      <c r="F44" s="6">
        <f>NORMINV(Data!F42,BaseMean,BaseSD)</f>
        <v>0.22749369658190682</v>
      </c>
      <c r="G44" s="6">
        <f>NORMINV(Data!G42,BaseMean,BaseSD)</f>
        <v>4.7179936981103177E-2</v>
      </c>
      <c r="H44" s="6">
        <f>NORMINV(Data!H42,BaseMean,BaseSD)</f>
        <v>-4.2212197003049234E-2</v>
      </c>
      <c r="I44" s="6">
        <f>NORMINV(Data!I42,BaseMean,BaseSD)</f>
        <v>0.13624754120949753</v>
      </c>
      <c r="J44" s="6">
        <f>NORMINV(Data!J42,BaseMean,BaseSD)</f>
        <v>-0.11383985087279729</v>
      </c>
      <c r="K44" s="6">
        <f>NORMINV(Data!K42,BaseMean,BaseSD)</f>
        <v>0.10979391739365224</v>
      </c>
      <c r="M44" s="11">
        <f t="shared" si="12"/>
        <v>100000</v>
      </c>
      <c r="N44" s="5">
        <f t="shared" si="13"/>
        <v>70700.256216339767</v>
      </c>
      <c r="O44" s="5">
        <f t="shared" si="14"/>
        <v>78387.982489907678</v>
      </c>
      <c r="P44" s="5">
        <f t="shared" si="15"/>
        <v>94307.276371641055</v>
      </c>
      <c r="Q44" s="5">
        <f t="shared" si="16"/>
        <v>85617.993884290699</v>
      </c>
      <c r="R44" s="5">
        <f t="shared" si="17"/>
        <v>104044.59232888553</v>
      </c>
      <c r="S44" s="5">
        <f t="shared" si="18"/>
        <v>107863.87554180504</v>
      </c>
      <c r="T44" s="5">
        <f t="shared" si="19"/>
        <v>102277.59733414276</v>
      </c>
      <c r="U44" s="5">
        <f t="shared" si="20"/>
        <v>115050.5418068174</v>
      </c>
      <c r="V44" s="5">
        <f t="shared" si="21"/>
        <v>100933.67323184785</v>
      </c>
      <c r="W44" s="5">
        <f t="shared" si="22"/>
        <v>110895.4208467742</v>
      </c>
      <c r="Y44" s="11">
        <f t="shared" si="23"/>
        <v>100000</v>
      </c>
      <c r="Z44" s="5">
        <f>MAX(Y44*(1+B44)*(1-AMC)*(1-GuaranteeCharge1),MAX($Y44:Y44)*GuaranteeLevel1)</f>
        <v>80000</v>
      </c>
      <c r="AA44" s="5">
        <f>MAX(Z44*(1+C44)*(1-AMC)*(1-GuaranteeCharge1),MAX($Y44:Z44)*GuaranteeLevel1)</f>
        <v>87368.467255669486</v>
      </c>
      <c r="AB44" s="5">
        <f>MAX(AA44*(1+D44)*(1-AMC)*(1-GuaranteeCharge1),MAX($Y44:AA44)*GuaranteeLevel1)</f>
        <v>103534.87482443238</v>
      </c>
      <c r="AC44" s="5">
        <f>MAX(AB44*(1+E44)*(1-AMC)*(1-GuaranteeCharge1),MAX($Y44:AB44)*GuaranteeLevel1)</f>
        <v>92585.449302210414</v>
      </c>
      <c r="AD44" s="5">
        <f>MAX(AC44*(1+F44)*(1-AMC)*(1-GuaranteeCharge1),MAX($Y44:AC44)*GuaranteeLevel1)</f>
        <v>110823.90123663736</v>
      </c>
      <c r="AE44" s="5">
        <f>MAX(AD44*(1+G44)*(1-AMC)*(1-GuaranteeCharge1),MAX($Y44:AD44)*GuaranteeLevel1)</f>
        <v>113168.65965004431</v>
      </c>
      <c r="AF44" s="5">
        <f>MAX(AE44*(1+H44)*(1-AMC)*(1-GuaranteeCharge1),MAX($Y44:AE44)*GuaranteeLevel1)</f>
        <v>105698.03158125162</v>
      </c>
      <c r="AG44" s="5">
        <f>MAX(AF44*(1+I44)*(1-AMC)*(1-GuaranteeCharge1),MAX($Y44:AF44)*GuaranteeLevel1)</f>
        <v>117114.66515178316</v>
      </c>
      <c r="AH44" s="5">
        <f>MAX(AG44*(1+J44)*(1-AMC)*(1-GuaranteeCharge1),MAX($Y44:AG44)*GuaranteeLevel1)</f>
        <v>101203.35775985981</v>
      </c>
      <c r="AI44" s="5">
        <f>MAX(AH44*(1+K44)*(1-AMC)*(1-GuaranteeCharge1),MAX($Y44:AH44)*GuaranteeLevel1)</f>
        <v>109523.84632079267</v>
      </c>
    </row>
    <row r="45" spans="1:35" x14ac:dyDescent="0.3">
      <c r="A45">
        <v>42</v>
      </c>
      <c r="B45" s="6">
        <f>NORMINV(Data!B43,BaseMean,BaseSD)</f>
        <v>0.12334776382852337</v>
      </c>
      <c r="C45" s="6">
        <f>NORMINV(Data!C43,BaseMean,BaseSD)</f>
        <v>6.6768148194138011E-2</v>
      </c>
      <c r="D45" s="6">
        <f>NORMINV(Data!D43,BaseMean,BaseSD)</f>
        <v>0.12512896823714487</v>
      </c>
      <c r="E45" s="6">
        <f>NORMINV(Data!E43,BaseMean,BaseSD)</f>
        <v>2.3826640692832975E-2</v>
      </c>
      <c r="F45" s="6">
        <f>NORMINV(Data!F43,BaseMean,BaseSD)</f>
        <v>-7.0912845305648176E-2</v>
      </c>
      <c r="G45" s="6">
        <f>NORMINV(Data!G43,BaseMean,BaseSD)</f>
        <v>3.0936353055709884E-2</v>
      </c>
      <c r="H45" s="6">
        <f>NORMINV(Data!H43,BaseMean,BaseSD)</f>
        <v>0.10063076174220065</v>
      </c>
      <c r="I45" s="6">
        <f>NORMINV(Data!I43,BaseMean,BaseSD)</f>
        <v>0.1194010829627184</v>
      </c>
      <c r="J45" s="6">
        <f>NORMINV(Data!J43,BaseMean,BaseSD)</f>
        <v>3.0136063306188871E-2</v>
      </c>
      <c r="K45" s="6">
        <f>NORMINV(Data!K43,BaseMean,BaseSD)</f>
        <v>0.20256227432560941</v>
      </c>
      <c r="M45" s="11">
        <f t="shared" si="12"/>
        <v>100000</v>
      </c>
      <c r="N45" s="5">
        <f t="shared" si="13"/>
        <v>111211.42861902382</v>
      </c>
      <c r="O45" s="5">
        <f t="shared" si="14"/>
        <v>117450.4416682812</v>
      </c>
      <c r="P45" s="5">
        <f t="shared" si="15"/>
        <v>130825.42531069789</v>
      </c>
      <c r="Q45" s="5">
        <f t="shared" si="16"/>
        <v>132603.1301559323</v>
      </c>
      <c r="R45" s="5">
        <f t="shared" si="17"/>
        <v>121967.86625113853</v>
      </c>
      <c r="S45" s="5">
        <f t="shared" si="18"/>
        <v>124483.696150706</v>
      </c>
      <c r="T45" s="5">
        <f t="shared" si="19"/>
        <v>135640.47946564783</v>
      </c>
      <c r="U45" s="5">
        <f t="shared" si="20"/>
        <v>150317.73861135426</v>
      </c>
      <c r="V45" s="5">
        <f t="shared" si="21"/>
        <v>153299.24626320729</v>
      </c>
      <c r="W45" s="5">
        <f t="shared" si="22"/>
        <v>182508.37133629742</v>
      </c>
      <c r="Y45" s="11">
        <f t="shared" si="23"/>
        <v>100000</v>
      </c>
      <c r="Z45" s="5">
        <f>MAX(Y45*(1+B45)*(1-AMC)*(1-GuaranteeCharge1),MAX($Y45:Y45)*GuaranteeLevel1)</f>
        <v>109543.25718973846</v>
      </c>
      <c r="AA45" s="5">
        <f>MAX(Z45*(1+C45)*(1-AMC)*(1-GuaranteeCharge1),MAX($Y45:Z45)*GuaranteeLevel1)</f>
        <v>113953.35476760812</v>
      </c>
      <c r="AB45" s="5">
        <f>MAX(AA45*(1+D45)*(1-AMC)*(1-GuaranteeCharge1),MAX($Y45:AA45)*GuaranteeLevel1)</f>
        <v>125026.14679799078</v>
      </c>
      <c r="AC45" s="5">
        <f>MAX(AB45*(1+E45)*(1-AMC)*(1-GuaranteeCharge1),MAX($Y45:AB45)*GuaranteeLevel1)</f>
        <v>124824.17314306322</v>
      </c>
      <c r="AD45" s="5">
        <f>MAX(AC45*(1+F45)*(1-AMC)*(1-GuaranteeCharge1),MAX($Y45:AC45)*GuaranteeLevel1)</f>
        <v>113090.61834637902</v>
      </c>
      <c r="AE45" s="5">
        <f>MAX(AD45*(1+G45)*(1-AMC)*(1-GuaranteeCharge1),MAX($Y45:AD45)*GuaranteeLevel1)</f>
        <v>113691.98728620679</v>
      </c>
      <c r="AF45" s="5">
        <f>MAX(AE45*(1+H45)*(1-AMC)*(1-GuaranteeCharge1),MAX($Y45:AE45)*GuaranteeLevel1)</f>
        <v>122023.34604131793</v>
      </c>
      <c r="AG45" s="5">
        <f>MAX(AF45*(1+I45)*(1-AMC)*(1-GuaranteeCharge1),MAX($Y45:AF45)*GuaranteeLevel1)</f>
        <v>133198.72802260699</v>
      </c>
      <c r="AH45" s="5">
        <f>MAX(AG45*(1+J45)*(1-AMC)*(1-GuaranteeCharge1),MAX($Y45:AG45)*GuaranteeLevel1)</f>
        <v>133803.07491153348</v>
      </c>
      <c r="AI45" s="5">
        <f>MAX(AH45*(1+K45)*(1-AMC)*(1-GuaranteeCharge1),MAX($Y45:AH45)*GuaranteeLevel1)</f>
        <v>156908.00280495087</v>
      </c>
    </row>
    <row r="46" spans="1:35" x14ac:dyDescent="0.3">
      <c r="A46">
        <v>43</v>
      </c>
      <c r="B46" s="6">
        <f>NORMINV(Data!B44,BaseMean,BaseSD)</f>
        <v>0.1696168922406473</v>
      </c>
      <c r="C46" s="6">
        <f>NORMINV(Data!C44,BaseMean,BaseSD)</f>
        <v>-0.18670485374162388</v>
      </c>
      <c r="D46" s="6">
        <f>NORMINV(Data!D44,BaseMean,BaseSD)</f>
        <v>0.33056191009171459</v>
      </c>
      <c r="E46" s="6">
        <f>NORMINV(Data!E44,BaseMean,BaseSD)</f>
        <v>6.3991332483621696E-2</v>
      </c>
      <c r="F46" s="6">
        <f>NORMINV(Data!F44,BaseMean,BaseSD)</f>
        <v>0.12774466491355949</v>
      </c>
      <c r="G46" s="6">
        <f>NORMINV(Data!G44,BaseMean,BaseSD)</f>
        <v>0.24250938655795473</v>
      </c>
      <c r="H46" s="6">
        <f>NORMINV(Data!H44,BaseMean,BaseSD)</f>
        <v>6.513436696120059E-2</v>
      </c>
      <c r="I46" s="6">
        <f>NORMINV(Data!I44,BaseMean,BaseSD)</f>
        <v>-3.0856817499256672E-2</v>
      </c>
      <c r="J46" s="6">
        <f>NORMINV(Data!J44,BaseMean,BaseSD)</f>
        <v>-0.21396344333337941</v>
      </c>
      <c r="K46" s="6">
        <f>NORMINV(Data!K44,BaseMean,BaseSD)</f>
        <v>0.4177346331505577</v>
      </c>
      <c r="M46" s="11">
        <f t="shared" si="12"/>
        <v>100000</v>
      </c>
      <c r="N46" s="5">
        <f t="shared" si="13"/>
        <v>115792.07233182408</v>
      </c>
      <c r="O46" s="5">
        <f t="shared" si="14"/>
        <v>93231.399098644615</v>
      </c>
      <c r="P46" s="5">
        <f t="shared" si="15"/>
        <v>122809.64698056338</v>
      </c>
      <c r="Q46" s="5">
        <f t="shared" si="16"/>
        <v>129361.71593336589</v>
      </c>
      <c r="R46" s="5">
        <f t="shared" si="17"/>
        <v>144428.1151380376</v>
      </c>
      <c r="S46" s="5">
        <f t="shared" si="18"/>
        <v>177658.75585446588</v>
      </c>
      <c r="T46" s="5">
        <f t="shared" si="19"/>
        <v>187338.14198763939</v>
      </c>
      <c r="U46" s="5">
        <f t="shared" si="20"/>
        <v>179741.90829838018</v>
      </c>
      <c r="V46" s="5">
        <f t="shared" si="21"/>
        <v>139870.87358067077</v>
      </c>
      <c r="W46" s="5">
        <f t="shared" si="22"/>
        <v>196316.78382789687</v>
      </c>
      <c r="Y46" s="11">
        <f t="shared" si="23"/>
        <v>100000</v>
      </c>
      <c r="Z46" s="5">
        <f>MAX(Y46*(1+B46)*(1-AMC)*(1-GuaranteeCharge1),MAX($Y46:Y46)*GuaranteeLevel1)</f>
        <v>114055.19124684672</v>
      </c>
      <c r="AA46" s="5">
        <f>MAX(Z46*(1+C46)*(1-AMC)*(1-GuaranteeCharge1),MAX($Y46:Z46)*GuaranteeLevel1)</f>
        <v>91244.152997477388</v>
      </c>
      <c r="AB46" s="5">
        <f>MAX(AA46*(1+D46)*(1-AMC)*(1-GuaranteeCharge1),MAX($Y46:AA46)*GuaranteeLevel1)</f>
        <v>118389.05553377309</v>
      </c>
      <c r="AC46" s="5">
        <f>MAX(AB46*(1+E46)*(1-AMC)*(1-GuaranteeCharge1),MAX($Y46:AB46)*GuaranteeLevel1)</f>
        <v>122834.70046447762</v>
      </c>
      <c r="AD46" s="5">
        <f>MAX(AC46*(1+F46)*(1-AMC)*(1-GuaranteeCharge1),MAX($Y46:AC46)*GuaranteeLevel1)</f>
        <v>135083.80258891024</v>
      </c>
      <c r="AE46" s="5">
        <f>MAX(AD46*(1+G46)*(1-AMC)*(1-GuaranteeCharge1),MAX($Y46:AD46)*GuaranteeLevel1)</f>
        <v>163671.99680534942</v>
      </c>
      <c r="AF46" s="5">
        <f>MAX(AE46*(1+H46)*(1-AMC)*(1-GuaranteeCharge1),MAX($Y46:AE46)*GuaranteeLevel1)</f>
        <v>170000.50188918394</v>
      </c>
      <c r="AG46" s="5">
        <f>MAX(AF46*(1+I46)*(1-AMC)*(1-GuaranteeCharge1),MAX($Y46:AF46)*GuaranteeLevel1)</f>
        <v>160660.6699660313</v>
      </c>
      <c r="AH46" s="5">
        <f>MAX(AG46*(1+J46)*(1-AMC)*(1-GuaranteeCharge1),MAX($Y46:AG46)*GuaranteeLevel1)</f>
        <v>136000.40151134715</v>
      </c>
      <c r="AI46" s="5">
        <f>MAX(AH46*(1+K46)*(1-AMC)*(1-GuaranteeCharge1),MAX($Y46:AH46)*GuaranteeLevel1)</f>
        <v>188021.0892332946</v>
      </c>
    </row>
    <row r="47" spans="1:35" x14ac:dyDescent="0.3">
      <c r="A47">
        <v>44</v>
      </c>
      <c r="B47" s="6">
        <f>NORMINV(Data!B45,BaseMean,BaseSD)</f>
        <v>0.48036060691824889</v>
      </c>
      <c r="C47" s="6">
        <f>NORMINV(Data!C45,BaseMean,BaseSD)</f>
        <v>-4.6140317670831377E-2</v>
      </c>
      <c r="D47" s="6">
        <f>NORMINV(Data!D45,BaseMean,BaseSD)</f>
        <v>0.24859110090687409</v>
      </c>
      <c r="E47" s="6">
        <f>NORMINV(Data!E45,BaseMean,BaseSD)</f>
        <v>0.257912597135107</v>
      </c>
      <c r="F47" s="6">
        <f>NORMINV(Data!F45,BaseMean,BaseSD)</f>
        <v>2.7179831714437563E-2</v>
      </c>
      <c r="G47" s="6">
        <f>NORMINV(Data!G45,BaseMean,BaseSD)</f>
        <v>9.2601704544252567E-2</v>
      </c>
      <c r="H47" s="6">
        <f>NORMINV(Data!H45,BaseMean,BaseSD)</f>
        <v>-4.0075541184852848E-2</v>
      </c>
      <c r="I47" s="6">
        <f>NORMINV(Data!I45,BaseMean,BaseSD)</f>
        <v>0.19918641297017886</v>
      </c>
      <c r="J47" s="6">
        <f>NORMINV(Data!J45,BaseMean,BaseSD)</f>
        <v>3.6759310717144611E-3</v>
      </c>
      <c r="K47" s="6">
        <f>NORMINV(Data!K45,BaseMean,BaseSD)</f>
        <v>6.1800476143051127E-2</v>
      </c>
      <c r="M47" s="11">
        <f t="shared" si="12"/>
        <v>100000</v>
      </c>
      <c r="N47" s="5">
        <f t="shared" si="13"/>
        <v>146555.70008490662</v>
      </c>
      <c r="O47" s="5">
        <f t="shared" si="14"/>
        <v>138395.63779125278</v>
      </c>
      <c r="P47" s="5">
        <f t="shared" si="15"/>
        <v>171071.56613298442</v>
      </c>
      <c r="Q47" s="5">
        <f t="shared" si="16"/>
        <v>213041.1472698095</v>
      </c>
      <c r="R47" s="5">
        <f t="shared" si="17"/>
        <v>216643.25410284509</v>
      </c>
      <c r="S47" s="5">
        <f t="shared" si="18"/>
        <v>234337.74082367439</v>
      </c>
      <c r="T47" s="5">
        <f t="shared" si="19"/>
        <v>222697.06374972858</v>
      </c>
      <c r="U47" s="5">
        <f t="shared" si="20"/>
        <v>264384.740126458</v>
      </c>
      <c r="V47" s="5">
        <f t="shared" si="21"/>
        <v>262703.03420550027</v>
      </c>
      <c r="W47" s="5">
        <f t="shared" si="22"/>
        <v>276148.82473558816</v>
      </c>
      <c r="Y47" s="11">
        <f t="shared" si="23"/>
        <v>100000</v>
      </c>
      <c r="Z47" s="5">
        <f>MAX(Y47*(1+B47)*(1-AMC)*(1-GuaranteeCharge1),MAX($Y47:Y47)*GuaranteeLevel1)</f>
        <v>144357.36458363303</v>
      </c>
      <c r="AA47" s="5">
        <f>MAX(Z47*(1+C47)*(1-AMC)*(1-GuaranteeCharge1),MAX($Y47:Z47)*GuaranteeLevel1)</f>
        <v>134274.90767601822</v>
      </c>
      <c r="AB47" s="5">
        <f>MAX(AA47*(1+D47)*(1-AMC)*(1-GuaranteeCharge1),MAX($Y47:AA47)*GuaranteeLevel1)</f>
        <v>163488.24159760418</v>
      </c>
      <c r="AC47" s="5">
        <f>MAX(AB47*(1+E47)*(1-AMC)*(1-GuaranteeCharge1),MAX($Y47:AB47)*GuaranteeLevel1)</f>
        <v>200543.41871215514</v>
      </c>
      <c r="AD47" s="5">
        <f>MAX(AC47*(1+F47)*(1-AMC)*(1-GuaranteeCharge1),MAX($Y47:AC47)*GuaranteeLevel1)</f>
        <v>200875.2003303474</v>
      </c>
      <c r="AE47" s="5">
        <f>MAX(AD47*(1+G47)*(1-AMC)*(1-GuaranteeCharge1),MAX($Y47:AD47)*GuaranteeLevel1)</f>
        <v>214022.59311250786</v>
      </c>
      <c r="AF47" s="5">
        <f>MAX(AE47*(1+H47)*(1-AMC)*(1-GuaranteeCharge1),MAX($Y47:AE47)*GuaranteeLevel1)</f>
        <v>200340.20064932527</v>
      </c>
      <c r="AG47" s="5">
        <f>MAX(AF47*(1+I47)*(1-AMC)*(1-GuaranteeCharge1),MAX($Y47:AF47)*GuaranteeLevel1)</f>
        <v>234275.15221261902</v>
      </c>
      <c r="AH47" s="5">
        <f>MAX(AG47*(1+J47)*(1-AMC)*(1-GuaranteeCharge1),MAX($Y47:AG47)*GuaranteeLevel1)</f>
        <v>229293.19368559739</v>
      </c>
      <c r="AI47" s="5">
        <f>MAX(AH47*(1+K47)*(1-AMC)*(1-GuaranteeCharge1),MAX($Y47:AH47)*GuaranteeLevel1)</f>
        <v>237413.55121926969</v>
      </c>
    </row>
    <row r="48" spans="1:35" x14ac:dyDescent="0.3">
      <c r="A48">
        <v>45</v>
      </c>
      <c r="B48" s="6">
        <f>NORMINV(Data!B46,BaseMean,BaseSD)</f>
        <v>-5.6121338412884025E-2</v>
      </c>
      <c r="C48" s="6">
        <f>NORMINV(Data!C46,BaseMean,BaseSD)</f>
        <v>-0.12815801849443764</v>
      </c>
      <c r="D48" s="6">
        <f>NORMINV(Data!D46,BaseMean,BaseSD)</f>
        <v>-0.17745185950565012</v>
      </c>
      <c r="E48" s="6">
        <f>NORMINV(Data!E46,BaseMean,BaseSD)</f>
        <v>0.14011587004799372</v>
      </c>
      <c r="F48" s="6">
        <f>NORMINV(Data!F46,BaseMean,BaseSD)</f>
        <v>-8.7365740884736282E-3</v>
      </c>
      <c r="G48" s="6">
        <f>NORMINV(Data!G46,BaseMean,BaseSD)</f>
        <v>2.6586697915480548E-2</v>
      </c>
      <c r="H48" s="6">
        <f>NORMINV(Data!H46,BaseMean,BaseSD)</f>
        <v>4.7276814789261795E-2</v>
      </c>
      <c r="I48" s="6">
        <f>NORMINV(Data!I46,BaseMean,BaseSD)</f>
        <v>-3.1768958633706379E-2</v>
      </c>
      <c r="J48" s="6">
        <f>NORMINV(Data!J46,BaseMean,BaseSD)</f>
        <v>2.2260615603625172E-2</v>
      </c>
      <c r="K48" s="6">
        <f>NORMINV(Data!K46,BaseMean,BaseSD)</f>
        <v>0.10103907547090074</v>
      </c>
      <c r="M48" s="11">
        <f t="shared" si="12"/>
        <v>100000</v>
      </c>
      <c r="N48" s="5">
        <f t="shared" si="13"/>
        <v>93443.987497124472</v>
      </c>
      <c r="O48" s="5">
        <f t="shared" si="14"/>
        <v>80653.707307081248</v>
      </c>
      <c r="P48" s="5">
        <f t="shared" si="15"/>
        <v>65678.141399721077</v>
      </c>
      <c r="Q48" s="5">
        <f t="shared" si="16"/>
        <v>74131.88441182737</v>
      </c>
      <c r="R48" s="5">
        <f t="shared" si="17"/>
        <v>72749.383454231822</v>
      </c>
      <c r="S48" s="5">
        <f t="shared" si="18"/>
        <v>73936.713842310273</v>
      </c>
      <c r="T48" s="5">
        <f t="shared" si="19"/>
        <v>76657.884107072212</v>
      </c>
      <c r="U48" s="5">
        <f t="shared" si="20"/>
        <v>73480.317528347907</v>
      </c>
      <c r="V48" s="5">
        <f t="shared" si="21"/>
        <v>74364.87428496599</v>
      </c>
      <c r="W48" s="5">
        <f t="shared" si="22"/>
        <v>81059.846105926423</v>
      </c>
      <c r="Y48" s="11">
        <f t="shared" si="23"/>
        <v>100000</v>
      </c>
      <c r="Z48" s="5">
        <f>MAX(Y48*(1+B48)*(1-AMC)*(1-GuaranteeCharge1),MAX($Y48:Y48)*GuaranteeLevel1)</f>
        <v>92042.327684667602</v>
      </c>
      <c r="AA48" s="5">
        <f>MAX(Z48*(1+C48)*(1-AMC)*(1-GuaranteeCharge1),MAX($Y48:Z48)*GuaranteeLevel1)</f>
        <v>80000</v>
      </c>
      <c r="AB48" s="5">
        <f>MAX(AA48*(1+D48)*(1-AMC)*(1-GuaranteeCharge1),MAX($Y48:AA48)*GuaranteeLevel1)</f>
        <v>80000</v>
      </c>
      <c r="AC48" s="5">
        <f>MAX(AB48*(1+E48)*(1-AMC)*(1-GuaranteeCharge1),MAX($Y48:AB48)*GuaranteeLevel1)</f>
        <v>88942.719254184078</v>
      </c>
      <c r="AD48" s="5">
        <f>MAX(AC48*(1+F48)*(1-AMC)*(1-GuaranteeCharge1),MAX($Y48:AC48)*GuaranteeLevel1)</f>
        <v>85974.747832534515</v>
      </c>
      <c r="AE48" s="5">
        <f>MAX(AD48*(1+G48)*(1-AMC)*(1-GuaranteeCharge1),MAX($Y48:AD48)*GuaranteeLevel1)</f>
        <v>86067.258249352017</v>
      </c>
      <c r="AF48" s="5">
        <f>MAX(AE48*(1+H48)*(1-AMC)*(1-GuaranteeCharge1),MAX($Y48:AE48)*GuaranteeLevel1)</f>
        <v>87896.358411712092</v>
      </c>
      <c r="AG48" s="5">
        <f>MAX(AF48*(1+I48)*(1-AMC)*(1-GuaranteeCharge1),MAX($Y48:AF48)*GuaranteeLevel1)</f>
        <v>82989.148668740643</v>
      </c>
      <c r="AH48" s="5">
        <f>MAX(AG48*(1+J48)*(1-AMC)*(1-GuaranteeCharge1),MAX($Y48:AG48)*GuaranteeLevel1)</f>
        <v>82728.350232095356</v>
      </c>
      <c r="AI48" s="5">
        <f>MAX(AH48*(1+K48)*(1-AMC)*(1-GuaranteeCharge1),MAX($Y48:AH48)*GuaranteeLevel1)</f>
        <v>88823.630670347891</v>
      </c>
    </row>
    <row r="49" spans="1:35" x14ac:dyDescent="0.3">
      <c r="A49">
        <v>46</v>
      </c>
      <c r="B49" s="6">
        <f>NORMINV(Data!B47,BaseMean,BaseSD)</f>
        <v>0.14503117876129404</v>
      </c>
      <c r="C49" s="6">
        <f>NORMINV(Data!C47,BaseMean,BaseSD)</f>
        <v>3.7630443044923009E-2</v>
      </c>
      <c r="D49" s="6">
        <f>NORMINV(Data!D47,BaseMean,BaseSD)</f>
        <v>-2.4402689939103453E-3</v>
      </c>
      <c r="E49" s="6">
        <f>NORMINV(Data!E47,BaseMean,BaseSD)</f>
        <v>-0.15121235226725344</v>
      </c>
      <c r="F49" s="6">
        <f>NORMINV(Data!F47,BaseMean,BaseSD)</f>
        <v>0.18633901819785398</v>
      </c>
      <c r="G49" s="6">
        <f>NORMINV(Data!G47,BaseMean,BaseSD)</f>
        <v>-0.17686072388684965</v>
      </c>
      <c r="H49" s="6">
        <f>NORMINV(Data!H47,BaseMean,BaseSD)</f>
        <v>0.15990434559468439</v>
      </c>
      <c r="I49" s="6">
        <f>NORMINV(Data!I47,BaseMean,BaseSD)</f>
        <v>6.812269054129523E-3</v>
      </c>
      <c r="J49" s="6">
        <f>NORMINV(Data!J47,BaseMean,BaseSD)</f>
        <v>2.4800196548609155E-3</v>
      </c>
      <c r="K49" s="6">
        <f>NORMINV(Data!K47,BaseMean,BaseSD)</f>
        <v>0.29844703951090429</v>
      </c>
      <c r="M49" s="11">
        <f t="shared" si="12"/>
        <v>100000</v>
      </c>
      <c r="N49" s="5">
        <f t="shared" si="13"/>
        <v>113358.08669736813</v>
      </c>
      <c r="O49" s="5">
        <f t="shared" si="14"/>
        <v>116447.56370528974</v>
      </c>
      <c r="P49" s="5">
        <f t="shared" si="15"/>
        <v>115001.76632290169</v>
      </c>
      <c r="Q49" s="5">
        <f t="shared" si="16"/>
        <v>96635.957935103448</v>
      </c>
      <c r="R49" s="5">
        <f t="shared" si="17"/>
        <v>113496.57738474633</v>
      </c>
      <c r="S49" s="5">
        <f t="shared" si="18"/>
        <v>92489.255644302248</v>
      </c>
      <c r="T49" s="5">
        <f t="shared" si="19"/>
        <v>106205.90264721743</v>
      </c>
      <c r="U49" s="5">
        <f t="shared" si="20"/>
        <v>105860.11177287508</v>
      </c>
      <c r="V49" s="5">
        <f t="shared" si="21"/>
        <v>105061.4204614302</v>
      </c>
      <c r="W49" s="5">
        <f t="shared" si="22"/>
        <v>135052.52346130484</v>
      </c>
      <c r="Y49" s="11">
        <f t="shared" si="23"/>
        <v>100000</v>
      </c>
      <c r="Z49" s="5">
        <f>MAX(Y49*(1+B49)*(1-AMC)*(1-GuaranteeCharge1),MAX($Y49:Y49)*GuaranteeLevel1)</f>
        <v>111657.7153969076</v>
      </c>
      <c r="AA49" s="5">
        <f>MAX(Z49*(1+C49)*(1-AMC)*(1-GuaranteeCharge1),MAX($Y49:Z49)*GuaranteeLevel1)</f>
        <v>112980.33749596473</v>
      </c>
      <c r="AB49" s="5">
        <f>MAX(AA49*(1+D49)*(1-AMC)*(1-GuaranteeCharge1),MAX($Y49:AA49)*GuaranteeLevel1)</f>
        <v>109903.92489967773</v>
      </c>
      <c r="AC49" s="5">
        <f>MAX(AB49*(1+E49)*(1-AMC)*(1-GuaranteeCharge1),MAX($Y49:AB49)*GuaranteeLevel1)</f>
        <v>90966.959308972873</v>
      </c>
      <c r="AD49" s="5">
        <f>MAX(AC49*(1+F49)*(1-AMC)*(1-GuaranteeCharge1),MAX($Y49:AC49)*GuaranteeLevel1)</f>
        <v>105235.899513154</v>
      </c>
      <c r="AE49" s="5">
        <f>MAX(AD49*(1+G49)*(1-AMC)*(1-GuaranteeCharge1),MAX($Y49:AD49)*GuaranteeLevel1)</f>
        <v>90384.269996771793</v>
      </c>
      <c r="AF49" s="5">
        <f>MAX(AE49*(1+H49)*(1-AMC)*(1-GuaranteeCharge1),MAX($Y49:AE49)*GuaranteeLevel1)</f>
        <v>102231.90542022379</v>
      </c>
      <c r="AG49" s="5">
        <f>MAX(AF49*(1+I49)*(1-AMC)*(1-GuaranteeCharge1),MAX($Y49:AF49)*GuaranteeLevel1)</f>
        <v>100370.56749971599</v>
      </c>
      <c r="AH49" s="5">
        <f>MAX(AG49*(1+J49)*(1-AMC)*(1-GuaranteeCharge1),MAX($Y49:AG49)*GuaranteeLevel1)</f>
        <v>98119.094191159689</v>
      </c>
      <c r="AI49" s="5">
        <f>MAX(AH49*(1+K49)*(1-AMC)*(1-GuaranteeCharge1),MAX($Y49:AH49)*GuaranteeLevel1)</f>
        <v>124236.49655480859</v>
      </c>
    </row>
    <row r="50" spans="1:35" x14ac:dyDescent="0.3">
      <c r="A50">
        <v>47</v>
      </c>
      <c r="B50" s="6">
        <f>NORMINV(Data!B48,BaseMean,BaseSD)</f>
        <v>0.12454989233586156</v>
      </c>
      <c r="C50" s="6">
        <f>NORMINV(Data!C48,BaseMean,BaseSD)</f>
        <v>0.20942444259688764</v>
      </c>
      <c r="D50" s="6">
        <f>NORMINV(Data!D48,BaseMean,BaseSD)</f>
        <v>1.1263962761882566E-2</v>
      </c>
      <c r="E50" s="6">
        <f>NORMINV(Data!E48,BaseMean,BaseSD)</f>
        <v>0.2613713708254729</v>
      </c>
      <c r="F50" s="6">
        <f>NORMINV(Data!F48,BaseMean,BaseSD)</f>
        <v>-0.31472440550792619</v>
      </c>
      <c r="G50" s="6">
        <f>NORMINV(Data!G48,BaseMean,BaseSD)</f>
        <v>5.0309692084144576E-2</v>
      </c>
      <c r="H50" s="6">
        <f>NORMINV(Data!H48,BaseMean,BaseSD)</f>
        <v>0.19891085080349952</v>
      </c>
      <c r="I50" s="6">
        <f>NORMINV(Data!I48,BaseMean,BaseSD)</f>
        <v>0.29509581881081282</v>
      </c>
      <c r="J50" s="6">
        <f>NORMINV(Data!J48,BaseMean,BaseSD)</f>
        <v>-7.0083721178326799E-2</v>
      </c>
      <c r="K50" s="6">
        <f>NORMINV(Data!K48,BaseMean,BaseSD)</f>
        <v>3.7621658750648324E-2</v>
      </c>
      <c r="M50" s="11">
        <f t="shared" si="12"/>
        <v>100000</v>
      </c>
      <c r="N50" s="5">
        <f t="shared" si="13"/>
        <v>111330.4393412503</v>
      </c>
      <c r="O50" s="5">
        <f t="shared" si="14"/>
        <v>133299.29699891468</v>
      </c>
      <c r="P50" s="5">
        <f t="shared" si="15"/>
        <v>133452.76756333062</v>
      </c>
      <c r="Q50" s="5">
        <f t="shared" si="16"/>
        <v>166650.16535819345</v>
      </c>
      <c r="R50" s="5">
        <f t="shared" si="17"/>
        <v>113059.27822665805</v>
      </c>
      <c r="S50" s="5">
        <f t="shared" si="18"/>
        <v>117559.78314448187</v>
      </c>
      <c r="T50" s="5">
        <f t="shared" si="19"/>
        <v>139534.26263372539</v>
      </c>
      <c r="U50" s="5">
        <f t="shared" si="20"/>
        <v>178903.13771660972</v>
      </c>
      <c r="V50" s="5">
        <f t="shared" si="21"/>
        <v>164701.29069400154</v>
      </c>
      <c r="W50" s="5">
        <f t="shared" si="22"/>
        <v>169188.65018379976</v>
      </c>
      <c r="Y50" s="11">
        <f t="shared" si="23"/>
        <v>100000</v>
      </c>
      <c r="Z50" s="5">
        <f>MAX(Y50*(1+B50)*(1-AMC)*(1-GuaranteeCharge1),MAX($Y50:Y50)*GuaranteeLevel1)</f>
        <v>109660.48275113154</v>
      </c>
      <c r="AA50" s="5">
        <f>MAX(Z50*(1+C50)*(1-AMC)*(1-GuaranteeCharge1),MAX($Y50:Z50)*GuaranteeLevel1)</f>
        <v>129330.31043077198</v>
      </c>
      <c r="AB50" s="5">
        <f>MAX(AA50*(1+D50)*(1-AMC)*(1-GuaranteeCharge1),MAX($Y50:AA50)*GuaranteeLevel1)</f>
        <v>127537.02323799544</v>
      </c>
      <c r="AC50" s="5">
        <f>MAX(AB50*(1+E50)*(1-AMC)*(1-GuaranteeCharge1),MAX($Y50:AB50)*GuaranteeLevel1)</f>
        <v>156873.89181936765</v>
      </c>
      <c r="AD50" s="5">
        <f>MAX(AC50*(1+F50)*(1-AMC)*(1-GuaranteeCharge1),MAX($Y50:AC50)*GuaranteeLevel1)</f>
        <v>125499.11345549412</v>
      </c>
      <c r="AE50" s="5">
        <f>MAX(AD50*(1+G50)*(1-AMC)*(1-GuaranteeCharge1),MAX($Y50:AD50)*GuaranteeLevel1)</f>
        <v>128537.38377029786</v>
      </c>
      <c r="AF50" s="5">
        <f>MAX(AE50*(1+H50)*(1-AMC)*(1-GuaranteeCharge1),MAX($Y50:AE50)*GuaranteeLevel1)</f>
        <v>150275.35826232156</v>
      </c>
      <c r="AG50" s="5">
        <f>MAX(AF50*(1+I50)*(1-AMC)*(1-GuaranteeCharge1),MAX($Y50:AF50)*GuaranteeLevel1)</f>
        <v>189784.65660015721</v>
      </c>
      <c r="AH50" s="5">
        <f>MAX(AG50*(1+J50)*(1-AMC)*(1-GuaranteeCharge1),MAX($Y50:AG50)*GuaranteeLevel1)</f>
        <v>172098.21817823706</v>
      </c>
      <c r="AI50" s="5">
        <f>MAX(AH50*(1+K50)*(1-AMC)*(1-GuaranteeCharge1),MAX($Y50:AH50)*GuaranteeLevel1)</f>
        <v>174135.30357457211</v>
      </c>
    </row>
    <row r="51" spans="1:35" x14ac:dyDescent="0.3">
      <c r="A51">
        <v>48</v>
      </c>
      <c r="B51" s="6">
        <f>NORMINV(Data!B49,BaseMean,BaseSD)</f>
        <v>0.25549727839183928</v>
      </c>
      <c r="C51" s="6">
        <f>NORMINV(Data!C49,BaseMean,BaseSD)</f>
        <v>0.22617853972142843</v>
      </c>
      <c r="D51" s="6">
        <f>NORMINV(Data!D49,BaseMean,BaseSD)</f>
        <v>-7.0971185063213121E-2</v>
      </c>
      <c r="E51" s="6">
        <f>NORMINV(Data!E49,BaseMean,BaseSD)</f>
        <v>-0.10159196901308305</v>
      </c>
      <c r="F51" s="6">
        <f>NORMINV(Data!F49,BaseMean,BaseSD)</f>
        <v>0.12920039225872121</v>
      </c>
      <c r="G51" s="6">
        <f>NORMINV(Data!G49,BaseMean,BaseSD)</f>
        <v>-0.15603738402017564</v>
      </c>
      <c r="H51" s="6">
        <f>NORMINV(Data!H49,BaseMean,BaseSD)</f>
        <v>-1.474247432807832E-2</v>
      </c>
      <c r="I51" s="6">
        <f>NORMINV(Data!I49,BaseMean,BaseSD)</f>
        <v>-7.9751746649165081E-2</v>
      </c>
      <c r="J51" s="6">
        <f>NORMINV(Data!J49,BaseMean,BaseSD)</f>
        <v>0.23643166493774581</v>
      </c>
      <c r="K51" s="6">
        <f>NORMINV(Data!K49,BaseMean,BaseSD)</f>
        <v>-4.878667723952046E-2</v>
      </c>
      <c r="M51" s="11">
        <f t="shared" si="12"/>
        <v>100000</v>
      </c>
      <c r="N51" s="5">
        <f t="shared" si="13"/>
        <v>124294.23056079209</v>
      </c>
      <c r="O51" s="5">
        <f t="shared" si="14"/>
        <v>150882.84894358227</v>
      </c>
      <c r="P51" s="5">
        <f t="shared" si="15"/>
        <v>138772.76920485904</v>
      </c>
      <c r="Q51" s="5">
        <f t="shared" si="16"/>
        <v>123427.82463257987</v>
      </c>
      <c r="R51" s="5">
        <f t="shared" si="17"/>
        <v>137981.00051084234</v>
      </c>
      <c r="S51" s="5">
        <f t="shared" si="18"/>
        <v>115286.29808517754</v>
      </c>
      <c r="T51" s="5">
        <f t="shared" si="19"/>
        <v>112450.82586732485</v>
      </c>
      <c r="U51" s="5">
        <f t="shared" si="20"/>
        <v>102447.84933134193</v>
      </c>
      <c r="V51" s="5">
        <f t="shared" si="21"/>
        <v>125403.06726886201</v>
      </c>
      <c r="W51" s="5">
        <f t="shared" si="22"/>
        <v>118092.21761815847</v>
      </c>
      <c r="Y51" s="11">
        <f t="shared" si="23"/>
        <v>100000</v>
      </c>
      <c r="Z51" s="5">
        <f>MAX(Y51*(1+B51)*(1-AMC)*(1-GuaranteeCharge1),MAX($Y51:Y51)*GuaranteeLevel1)</f>
        <v>122429.8171023802</v>
      </c>
      <c r="AA51" s="5">
        <f>MAX(Z51*(1+C51)*(1-AMC)*(1-GuaranteeCharge1),MAX($Y51:Z51)*GuaranteeLevel1)</f>
        <v>146390.31211628712</v>
      </c>
      <c r="AB51" s="5">
        <f>MAX(AA51*(1+D51)*(1-AMC)*(1-GuaranteeCharge1),MAX($Y51:AA51)*GuaranteeLevel1)</f>
        <v>132621.19785175761</v>
      </c>
      <c r="AC51" s="5">
        <f>MAX(AB51*(1+E51)*(1-AMC)*(1-GuaranteeCharge1),MAX($Y51:AB51)*GuaranteeLevel1)</f>
        <v>117112.24969302971</v>
      </c>
      <c r="AD51" s="5">
        <f>MAX(AC51*(1+F51)*(1-AMC)*(1-GuaranteeCharge1),MAX($Y51:AC51)*GuaranteeLevel1)</f>
        <v>128956.95481412242</v>
      </c>
      <c r="AE51" s="5">
        <f>MAX(AD51*(1+G51)*(1-AMC)*(1-GuaranteeCharge1),MAX($Y51:AD51)*GuaranteeLevel1)</f>
        <v>117112.24969302971</v>
      </c>
      <c r="AF51" s="5">
        <f>MAX(AE51*(1+H51)*(1-AMC)*(1-GuaranteeCharge1),MAX($Y51:AE51)*GuaranteeLevel1)</f>
        <v>117112.24969302971</v>
      </c>
      <c r="AG51" s="5">
        <f>MAX(AF51*(1+I51)*(1-AMC)*(1-GuaranteeCharge1),MAX($Y51:AF51)*GuaranteeLevel1)</f>
        <v>117112.24969302971</v>
      </c>
      <c r="AH51" s="5">
        <f>MAX(AG51*(1+J51)*(1-AMC)*(1-GuaranteeCharge1),MAX($Y51:AG51)*GuaranteeLevel1)</f>
        <v>141202.98171982466</v>
      </c>
      <c r="AI51" s="5">
        <f>MAX(AH51*(1+K51)*(1-AMC)*(1-GuaranteeCharge1),MAX($Y51:AH51)*GuaranteeLevel1)</f>
        <v>130976.45061338042</v>
      </c>
    </row>
    <row r="52" spans="1:35" x14ac:dyDescent="0.3">
      <c r="A52">
        <v>49</v>
      </c>
      <c r="B52" s="6">
        <f>NORMINV(Data!B50,BaseMean,BaseSD)</f>
        <v>0.22066037215704049</v>
      </c>
      <c r="C52" s="6">
        <f>NORMINV(Data!C50,BaseMean,BaseSD)</f>
        <v>-6.7024093244871644E-2</v>
      </c>
      <c r="D52" s="6">
        <f>NORMINV(Data!D50,BaseMean,BaseSD)</f>
        <v>0.15070053535575431</v>
      </c>
      <c r="E52" s="6">
        <f>NORMINV(Data!E50,BaseMean,BaseSD)</f>
        <v>0.18791756452727759</v>
      </c>
      <c r="F52" s="6">
        <f>NORMINV(Data!F50,BaseMean,BaseSD)</f>
        <v>0.23250478244794348</v>
      </c>
      <c r="G52" s="6">
        <f>NORMINV(Data!G50,BaseMean,BaseSD)</f>
        <v>0.24349944884186075</v>
      </c>
      <c r="H52" s="6">
        <f>NORMINV(Data!H50,BaseMean,BaseSD)</f>
        <v>-0.11449661582309713</v>
      </c>
      <c r="I52" s="6">
        <f>NORMINV(Data!I50,BaseMean,BaseSD)</f>
        <v>-0.30418470742658754</v>
      </c>
      <c r="J52" s="6">
        <f>NORMINV(Data!J50,BaseMean,BaseSD)</f>
        <v>0.27315161571961089</v>
      </c>
      <c r="K52" s="6">
        <f>NORMINV(Data!K50,BaseMean,BaseSD)</f>
        <v>-0.29656279566625149</v>
      </c>
      <c r="M52" s="11">
        <f t="shared" si="12"/>
        <v>100000</v>
      </c>
      <c r="N52" s="5">
        <f t="shared" si="13"/>
        <v>120845.376843547</v>
      </c>
      <c r="O52" s="5">
        <f t="shared" si="14"/>
        <v>111618.36678739572</v>
      </c>
      <c r="P52" s="5">
        <f t="shared" si="15"/>
        <v>127154.92127361328</v>
      </c>
      <c r="Q52" s="5">
        <f t="shared" si="16"/>
        <v>149539.0687530383</v>
      </c>
      <c r="R52" s="5">
        <f t="shared" si="17"/>
        <v>182464.54122692219</v>
      </c>
      <c r="S52" s="5">
        <f t="shared" si="18"/>
        <v>224625.61088437209</v>
      </c>
      <c r="T52" s="5">
        <f t="shared" si="19"/>
        <v>196917.67122480649</v>
      </c>
      <c r="U52" s="5">
        <f t="shared" si="20"/>
        <v>135648.14374600211</v>
      </c>
      <c r="V52" s="5">
        <f t="shared" si="21"/>
        <v>170973.64684579271</v>
      </c>
      <c r="W52" s="5">
        <f t="shared" si="22"/>
        <v>119066.53191043054</v>
      </c>
      <c r="Y52" s="11">
        <f t="shared" si="23"/>
        <v>100000</v>
      </c>
      <c r="Z52" s="5">
        <f>MAX(Y52*(1+B52)*(1-AMC)*(1-GuaranteeCharge1),MAX($Y52:Y52)*GuaranteeLevel1)</f>
        <v>119032.6961908938</v>
      </c>
      <c r="AA52" s="5">
        <f>MAX(Z52*(1+C52)*(1-AMC)*(1-GuaranteeCharge1),MAX($Y52:Z52)*GuaranteeLevel1)</f>
        <v>108294.92991630101</v>
      </c>
      <c r="AB52" s="5">
        <f>MAX(AA52*(1+D52)*(1-AMC)*(1-GuaranteeCharge1),MAX($Y52:AA52)*GuaranteeLevel1)</f>
        <v>121518.35024030106</v>
      </c>
      <c r="AC52" s="5">
        <f>MAX(AB52*(1+E52)*(1-AMC)*(1-GuaranteeCharge1),MAX($Y52:AB52)*GuaranteeLevel1)</f>
        <v>140766.59116365979</v>
      </c>
      <c r="AD52" s="5">
        <f>MAX(AC52*(1+F52)*(1-AMC)*(1-GuaranteeCharge1),MAX($Y52:AC52)*GuaranteeLevel1)</f>
        <v>169184.13372217517</v>
      </c>
      <c r="AE52" s="5">
        <f>MAX(AD52*(1+G52)*(1-AMC)*(1-GuaranteeCharge1),MAX($Y52:AD52)*GuaranteeLevel1)</f>
        <v>205152.42466696011</v>
      </c>
      <c r="AF52" s="5">
        <f>MAX(AE52*(1+H52)*(1-AMC)*(1-GuaranteeCharge1),MAX($Y52:AE52)*GuaranteeLevel1)</f>
        <v>177148.83663177027</v>
      </c>
      <c r="AG52" s="5">
        <f>MAX(AF52*(1+I52)*(1-AMC)*(1-GuaranteeCharge1),MAX($Y52:AF52)*GuaranteeLevel1)</f>
        <v>164121.93973356811</v>
      </c>
      <c r="AH52" s="5">
        <f>MAX(AG52*(1+J52)*(1-AMC)*(1-GuaranteeCharge1),MAX($Y52:AG52)*GuaranteeLevel1)</f>
        <v>203759.65274507011</v>
      </c>
      <c r="AI52" s="5">
        <f>MAX(AH52*(1+K52)*(1-AMC)*(1-GuaranteeCharge1),MAX($Y52:AH52)*GuaranteeLevel1)</f>
        <v>164121.93973356811</v>
      </c>
    </row>
    <row r="53" spans="1:35" x14ac:dyDescent="0.3">
      <c r="A53">
        <v>50</v>
      </c>
      <c r="B53" s="6">
        <f>NORMINV(Data!B51,BaseMean,BaseSD)</f>
        <v>0.33652269348285513</v>
      </c>
      <c r="C53" s="6">
        <f>NORMINV(Data!C51,BaseMean,BaseSD)</f>
        <v>0.17581763773427656</v>
      </c>
      <c r="D53" s="6">
        <f>NORMINV(Data!D51,BaseMean,BaseSD)</f>
        <v>-3.8644001248663296E-2</v>
      </c>
      <c r="E53" s="6">
        <f>NORMINV(Data!E51,BaseMean,BaseSD)</f>
        <v>0.11098651346782606</v>
      </c>
      <c r="F53" s="6">
        <f>NORMINV(Data!F51,BaseMean,BaseSD)</f>
        <v>-8.5976864490407423E-3</v>
      </c>
      <c r="G53" s="6">
        <f>NORMINV(Data!G51,BaseMean,BaseSD)</f>
        <v>-2.8055605232213177E-2</v>
      </c>
      <c r="H53" s="6">
        <f>NORMINV(Data!H51,BaseMean,BaseSD)</f>
        <v>-2.8612656833005914E-3</v>
      </c>
      <c r="I53" s="6">
        <f>NORMINV(Data!I51,BaseMean,BaseSD)</f>
        <v>-2.2151038614076704E-3</v>
      </c>
      <c r="J53" s="6">
        <f>NORMINV(Data!J51,BaseMean,BaseSD)</f>
        <v>-0.27831901454009278</v>
      </c>
      <c r="K53" s="6">
        <f>NORMINV(Data!K51,BaseMean,BaseSD)</f>
        <v>8.792022518587482E-3</v>
      </c>
      <c r="M53" s="11">
        <f t="shared" si="12"/>
        <v>100000</v>
      </c>
      <c r="N53" s="5">
        <f t="shared" si="13"/>
        <v>132315.74665480264</v>
      </c>
      <c r="O53" s="5">
        <f t="shared" si="14"/>
        <v>154023.3967800301</v>
      </c>
      <c r="P53" s="5">
        <f t="shared" si="15"/>
        <v>146590.60327811385</v>
      </c>
      <c r="Q53" s="5">
        <f t="shared" si="16"/>
        <v>161231.581410666</v>
      </c>
      <c r="R53" s="5">
        <f t="shared" si="17"/>
        <v>158246.90919973399</v>
      </c>
      <c r="S53" s="5">
        <f t="shared" si="18"/>
        <v>152269.12442214831</v>
      </c>
      <c r="T53" s="5">
        <f t="shared" si="19"/>
        <v>150315.10758179484</v>
      </c>
      <c r="U53" s="5">
        <f t="shared" si="20"/>
        <v>148482.32256649688</v>
      </c>
      <c r="V53" s="5">
        <f t="shared" si="21"/>
        <v>106085.30018443362</v>
      </c>
      <c r="W53" s="5">
        <f t="shared" si="22"/>
        <v>105947.82448722082</v>
      </c>
      <c r="Y53" s="11">
        <f t="shared" si="23"/>
        <v>100000</v>
      </c>
      <c r="Z53" s="5">
        <f>MAX(Y53*(1+B53)*(1-AMC)*(1-GuaranteeCharge1),MAX($Y53:Y53)*GuaranteeLevel1)</f>
        <v>130331.0104549806</v>
      </c>
      <c r="AA53" s="5">
        <f>MAX(Z53*(1+C53)*(1-AMC)*(1-GuaranteeCharge1),MAX($Y53:Z53)*GuaranteeLevel1)</f>
        <v>149437.35014090469</v>
      </c>
      <c r="AB53" s="5">
        <f>MAX(AA53*(1+D53)*(1-AMC)*(1-GuaranteeCharge1),MAX($Y53:AA53)*GuaranteeLevel1)</f>
        <v>140092.48004452541</v>
      </c>
      <c r="AC53" s="5">
        <f>MAX(AB53*(1+E53)*(1-AMC)*(1-GuaranteeCharge1),MAX($Y53:AB53)*GuaranteeLevel1)</f>
        <v>151773.18069693024</v>
      </c>
      <c r="AD53" s="5">
        <f>MAX(AC53*(1+F53)*(1-AMC)*(1-GuaranteeCharge1),MAX($Y53:AC53)*GuaranteeLevel1)</f>
        <v>146729.14565834802</v>
      </c>
      <c r="AE53" s="5">
        <f>MAX(AD53*(1+G53)*(1-AMC)*(1-GuaranteeCharge1),MAX($Y53:AD53)*GuaranteeLevel1)</f>
        <v>139068.64829050584</v>
      </c>
      <c r="AF53" s="5">
        <f>MAX(AE53*(1+H53)*(1-AMC)*(1-GuaranteeCharge1),MAX($Y53:AE53)*GuaranteeLevel1)</f>
        <v>135224.7681514319</v>
      </c>
      <c r="AG53" s="5">
        <f>MAX(AF53*(1+I53)*(1-AMC)*(1-GuaranteeCharge1),MAX($Y53:AF53)*GuaranteeLevel1)</f>
        <v>131572.33924889498</v>
      </c>
      <c r="AH53" s="5">
        <f>MAX(AG53*(1+J53)*(1-AMC)*(1-GuaranteeCharge1),MAX($Y53:AG53)*GuaranteeLevel1)</f>
        <v>121418.5445575442</v>
      </c>
      <c r="AI53" s="5">
        <f>MAX(AH53*(1+K53)*(1-AMC)*(1-GuaranteeCharge1),MAX($Y53:AH53)*GuaranteeLevel1)</f>
        <v>121418.5445575442</v>
      </c>
    </row>
    <row r="54" spans="1:35" x14ac:dyDescent="0.3">
      <c r="A54">
        <v>51</v>
      </c>
      <c r="B54" s="6">
        <f>NORMINV(Data!B52,BaseMean,BaseSD)</f>
        <v>2.3276992609229104E-2</v>
      </c>
      <c r="C54" s="6">
        <f>NORMINV(Data!C52,BaseMean,BaseSD)</f>
        <v>7.3224469853371596E-2</v>
      </c>
      <c r="D54" s="6">
        <f>NORMINV(Data!D52,BaseMean,BaseSD)</f>
        <v>-5.4930389714419783E-2</v>
      </c>
      <c r="E54" s="6">
        <f>NORMINV(Data!E52,BaseMean,BaseSD)</f>
        <v>8.3333934668933088E-2</v>
      </c>
      <c r="F54" s="6">
        <f>NORMINV(Data!F52,BaseMean,BaseSD)</f>
        <v>3.2367661205885301E-2</v>
      </c>
      <c r="G54" s="6">
        <f>NORMINV(Data!G52,BaseMean,BaseSD)</f>
        <v>-0.18570012734238417</v>
      </c>
      <c r="H54" s="6">
        <f>NORMINV(Data!H52,BaseMean,BaseSD)</f>
        <v>-6.8279105330683834E-2</v>
      </c>
      <c r="I54" s="6">
        <f>NORMINV(Data!I52,BaseMean,BaseSD)</f>
        <v>1.5668117362810909E-2</v>
      </c>
      <c r="J54" s="6">
        <f>NORMINV(Data!J52,BaseMean,BaseSD)</f>
        <v>5.2437334219705006E-2</v>
      </c>
      <c r="K54" s="6">
        <f>NORMINV(Data!K52,BaseMean,BaseSD)</f>
        <v>-0.18782619601295814</v>
      </c>
      <c r="M54" s="11">
        <f t="shared" si="12"/>
        <v>100000</v>
      </c>
      <c r="N54" s="5">
        <f t="shared" si="13"/>
        <v>101304.42226831368</v>
      </c>
      <c r="O54" s="5">
        <f t="shared" si="14"/>
        <v>107635.1610338859</v>
      </c>
      <c r="P54" s="5">
        <f t="shared" si="15"/>
        <v>100705.49249440702</v>
      </c>
      <c r="Q54" s="5">
        <f t="shared" si="16"/>
        <v>108006.70065247128</v>
      </c>
      <c r="R54" s="5">
        <f t="shared" si="17"/>
        <v>110387.5986976844</v>
      </c>
      <c r="S54" s="5">
        <f t="shared" si="18"/>
        <v>88989.721486879353</v>
      </c>
      <c r="T54" s="5">
        <f t="shared" si="19"/>
        <v>82084.447090927206</v>
      </c>
      <c r="U54" s="5">
        <f t="shared" si="20"/>
        <v>82536.850283193184</v>
      </c>
      <c r="V54" s="5">
        <f t="shared" si="21"/>
        <v>85996.214060065395</v>
      </c>
      <c r="W54" s="5">
        <f t="shared" si="22"/>
        <v>69145.433578630778</v>
      </c>
      <c r="Y54" s="11">
        <f t="shared" si="23"/>
        <v>100000</v>
      </c>
      <c r="Z54" s="5">
        <f>MAX(Y54*(1+B54)*(1-AMC)*(1-GuaranteeCharge1),MAX($Y54:Y54)*GuaranteeLevel1)</f>
        <v>99784.855934288964</v>
      </c>
      <c r="AA54" s="5">
        <f>MAX(Z54*(1+C54)*(1-AMC)*(1-GuaranteeCharge1),MAX($Y54:Z54)*GuaranteeLevel1)</f>
        <v>104430.32411410194</v>
      </c>
      <c r="AB54" s="5">
        <f>MAX(AA54*(1+D54)*(1-AMC)*(1-GuaranteeCharge1),MAX($Y54:AA54)*GuaranteeLevel1)</f>
        <v>96241.381658555241</v>
      </c>
      <c r="AC54" s="5">
        <f>MAX(AB54*(1+E54)*(1-AMC)*(1-GuaranteeCharge1),MAX($Y54:AB54)*GuaranteeLevel1)</f>
        <v>101670.65503658423</v>
      </c>
      <c r="AD54" s="5">
        <f>MAX(AC54*(1+F54)*(1-AMC)*(1-GuaranteeCharge1),MAX($Y54:AC54)*GuaranteeLevel1)</f>
        <v>102353.20316900712</v>
      </c>
      <c r="AE54" s="5">
        <f>MAX(AD54*(1+G54)*(1-AMC)*(1-GuaranteeCharge1),MAX($Y54:AD54)*GuaranteeLevel1)</f>
        <v>83544.25929128156</v>
      </c>
      <c r="AF54" s="5">
        <f>MAX(AE54*(1+H54)*(1-AMC)*(1-GuaranteeCharge1),MAX($Y54:AE54)*GuaranteeLevel1)</f>
        <v>83544.25929128156</v>
      </c>
      <c r="AG54" s="5">
        <f>MAX(AF54*(1+I54)*(1-AMC)*(1-GuaranteeCharge1),MAX($Y54:AF54)*GuaranteeLevel1)</f>
        <v>83544.25929128156</v>
      </c>
      <c r="AH54" s="5">
        <f>MAX(AG54*(1+J54)*(1-AMC)*(1-GuaranteeCharge1),MAX($Y54:AG54)*GuaranteeLevel1)</f>
        <v>85740.158864059966</v>
      </c>
      <c r="AI54" s="5">
        <f>MAX(AH54*(1+K54)*(1-AMC)*(1-GuaranteeCharge1),MAX($Y54:AH54)*GuaranteeLevel1)</f>
        <v>83544.25929128156</v>
      </c>
    </row>
    <row r="55" spans="1:35" x14ac:dyDescent="0.3">
      <c r="A55">
        <v>52</v>
      </c>
      <c r="B55" s="6">
        <f>NORMINV(Data!B53,BaseMean,BaseSD)</f>
        <v>7.5246151834526792E-2</v>
      </c>
      <c r="C55" s="6">
        <f>NORMINV(Data!C53,BaseMean,BaseSD)</f>
        <v>2.317934082565563E-2</v>
      </c>
      <c r="D55" s="6">
        <f>NORMINV(Data!D53,BaseMean,BaseSD)</f>
        <v>0.14898040368201465</v>
      </c>
      <c r="E55" s="6">
        <f>NORMINV(Data!E53,BaseMean,BaseSD)</f>
        <v>-7.4935621035232838E-2</v>
      </c>
      <c r="F55" s="6">
        <f>NORMINV(Data!F53,BaseMean,BaseSD)</f>
        <v>-0.18033151134550329</v>
      </c>
      <c r="G55" s="6">
        <f>NORMINV(Data!G53,BaseMean,BaseSD)</f>
        <v>-0.13426251726731564</v>
      </c>
      <c r="H55" s="6">
        <f>NORMINV(Data!H53,BaseMean,BaseSD)</f>
        <v>0.21740388544418915</v>
      </c>
      <c r="I55" s="6">
        <f>NORMINV(Data!I53,BaseMean,BaseSD)</f>
        <v>0.26255808290858262</v>
      </c>
      <c r="J55" s="6">
        <f>NORMINV(Data!J53,BaseMean,BaseSD)</f>
        <v>0.14070532187797619</v>
      </c>
      <c r="K55" s="6">
        <f>NORMINV(Data!K53,BaseMean,BaseSD)</f>
        <v>-9.1609362296176014E-2</v>
      </c>
      <c r="M55" s="11">
        <f t="shared" si="12"/>
        <v>100000</v>
      </c>
      <c r="N55" s="5">
        <f t="shared" si="13"/>
        <v>106449.36903161816</v>
      </c>
      <c r="O55" s="5">
        <f t="shared" si="14"/>
        <v>107827.62728470724</v>
      </c>
      <c r="P55" s="5">
        <f t="shared" si="15"/>
        <v>122652.91241840017</v>
      </c>
      <c r="Q55" s="5">
        <f t="shared" si="16"/>
        <v>112327.22185200185</v>
      </c>
      <c r="R55" s="5">
        <f t="shared" si="17"/>
        <v>91150.373328486821</v>
      </c>
      <c r="S55" s="5">
        <f t="shared" si="18"/>
        <v>78123.171807993102</v>
      </c>
      <c r="T55" s="5">
        <f t="shared" si="19"/>
        <v>94156.378373251981</v>
      </c>
      <c r="U55" s="5">
        <f t="shared" si="20"/>
        <v>117689.11760682266</v>
      </c>
      <c r="V55" s="5">
        <f t="shared" si="21"/>
        <v>132906.11675341337</v>
      </c>
      <c r="W55" s="5">
        <f t="shared" si="22"/>
        <v>119523.36543084834</v>
      </c>
      <c r="Y55" s="11">
        <f t="shared" si="23"/>
        <v>100000</v>
      </c>
      <c r="Z55" s="5">
        <f>MAX(Y55*(1+B55)*(1-AMC)*(1-GuaranteeCharge1),MAX($Y55:Y55)*GuaranteeLevel1)</f>
        <v>104852.62849614388</v>
      </c>
      <c r="AA55" s="5">
        <f>MAX(Z55*(1+C55)*(1-AMC)*(1-GuaranteeCharge1),MAX($Y55:Z55)*GuaranteeLevel1)</f>
        <v>104617.05968230506</v>
      </c>
      <c r="AB55" s="5">
        <f>MAX(AA55*(1+D55)*(1-AMC)*(1-GuaranteeCharge1),MAX($Y55:AA55)*GuaranteeLevel1)</f>
        <v>117215.90812187514</v>
      </c>
      <c r="AC55" s="5">
        <f>MAX(AB55*(1+E55)*(1-AMC)*(1-GuaranteeCharge1),MAX($Y55:AB55)*GuaranteeLevel1)</f>
        <v>105737.71955945253</v>
      </c>
      <c r="AD55" s="5">
        <f>MAX(AC55*(1+F55)*(1-AMC)*(1-GuaranteeCharge1),MAX($Y55:AC55)*GuaranteeLevel1)</f>
        <v>93772.726497500116</v>
      </c>
      <c r="AE55" s="5">
        <f>MAX(AD55*(1+G55)*(1-AMC)*(1-GuaranteeCharge1),MAX($Y55:AD55)*GuaranteeLevel1)</f>
        <v>93772.726497500116</v>
      </c>
      <c r="AF55" s="5">
        <f>MAX(AE55*(1+H55)*(1-AMC)*(1-GuaranteeCharge1),MAX($Y55:AE55)*GuaranteeLevel1)</f>
        <v>111322.42343932112</v>
      </c>
      <c r="AG55" s="5">
        <f>MAX(AF55*(1+I55)*(1-AMC)*(1-GuaranteeCharge1),MAX($Y55:AF55)*GuaranteeLevel1)</f>
        <v>137058.3325380579</v>
      </c>
      <c r="AH55" s="5">
        <f>MAX(AG55*(1+J55)*(1-AMC)*(1-GuaranteeCharge1),MAX($Y55:AG55)*GuaranteeLevel1)</f>
        <v>152458.04157593701</v>
      </c>
      <c r="AI55" s="5">
        <f>MAX(AH55*(1+K55)*(1-AMC)*(1-GuaranteeCharge1),MAX($Y55:AH55)*GuaranteeLevel1)</f>
        <v>135049.94488862704</v>
      </c>
    </row>
    <row r="56" spans="1:35" x14ac:dyDescent="0.3">
      <c r="A56">
        <v>53</v>
      </c>
      <c r="B56" s="6">
        <f>NORMINV(Data!B54,BaseMean,BaseSD)</f>
        <v>9.1580195362899214E-2</v>
      </c>
      <c r="C56" s="6">
        <f>NORMINV(Data!C54,BaseMean,BaseSD)</f>
        <v>0.27895634818771031</v>
      </c>
      <c r="D56" s="6">
        <f>NORMINV(Data!D54,BaseMean,BaseSD)</f>
        <v>9.9958776945452743E-2</v>
      </c>
      <c r="E56" s="6">
        <f>NORMINV(Data!E54,BaseMean,BaseSD)</f>
        <v>0.15910380878482316</v>
      </c>
      <c r="F56" s="6">
        <f>NORMINV(Data!F54,BaseMean,BaseSD)</f>
        <v>-0.1975047278587948</v>
      </c>
      <c r="G56" s="6">
        <f>NORMINV(Data!G54,BaseMean,BaseSD)</f>
        <v>0.18322252809119505</v>
      </c>
      <c r="H56" s="6">
        <f>NORMINV(Data!H54,BaseMean,BaseSD)</f>
        <v>6.8790772249426951E-2</v>
      </c>
      <c r="I56" s="6">
        <f>NORMINV(Data!I54,BaseMean,BaseSD)</f>
        <v>-5.6557909243903012E-2</v>
      </c>
      <c r="J56" s="6">
        <f>NORMINV(Data!J54,BaseMean,BaseSD)</f>
        <v>2.7748279297820297E-3</v>
      </c>
      <c r="K56" s="6">
        <f>NORMINV(Data!K54,BaseMean,BaseSD)</f>
        <v>-0.13065699194826313</v>
      </c>
      <c r="M56" s="11">
        <f t="shared" si="12"/>
        <v>100000</v>
      </c>
      <c r="N56" s="5">
        <f t="shared" si="13"/>
        <v>108066.43934092703</v>
      </c>
      <c r="O56" s="5">
        <f t="shared" si="14"/>
        <v>136830.13603490952</v>
      </c>
      <c r="P56" s="5">
        <f t="shared" si="15"/>
        <v>149002.43399141662</v>
      </c>
      <c r="Q56" s="5">
        <f t="shared" si="16"/>
        <v>170982.19587008358</v>
      </c>
      <c r="R56" s="5">
        <f t="shared" si="17"/>
        <v>135840.27976800295</v>
      </c>
      <c r="S56" s="5">
        <f t="shared" si="18"/>
        <v>159121.98645127454</v>
      </c>
      <c r="T56" s="5">
        <f t="shared" si="19"/>
        <v>168367.42967330938</v>
      </c>
      <c r="U56" s="5">
        <f t="shared" si="20"/>
        <v>157256.47066755494</v>
      </c>
      <c r="V56" s="5">
        <f t="shared" si="21"/>
        <v>156115.90201135722</v>
      </c>
      <c r="W56" s="5">
        <f t="shared" si="22"/>
        <v>134361.08518067084</v>
      </c>
      <c r="Y56" s="11">
        <f t="shared" si="23"/>
        <v>100000</v>
      </c>
      <c r="Z56" s="5">
        <f>MAX(Y56*(1+B56)*(1-AMC)*(1-GuaranteeCharge1),MAX($Y56:Y56)*GuaranteeLevel1)</f>
        <v>106445.44275081312</v>
      </c>
      <c r="AA56" s="5">
        <f>MAX(Z56*(1+C56)*(1-AMC)*(1-GuaranteeCharge1),MAX($Y56:Z56)*GuaranteeLevel1)</f>
        <v>132756.0187344701</v>
      </c>
      <c r="AB56" s="5">
        <f>MAX(AA56*(1+D56)*(1-AMC)*(1-GuaranteeCharge1),MAX($Y56:AA56)*GuaranteeLevel1)</f>
        <v>142397.39822153238</v>
      </c>
      <c r="AC56" s="5">
        <f>MAX(AB56*(1+E56)*(1-AMC)*(1-GuaranteeCharge1),MAX($Y56:AB56)*GuaranteeLevel1)</f>
        <v>160951.79047863264</v>
      </c>
      <c r="AD56" s="5">
        <f>MAX(AC56*(1+F56)*(1-AMC)*(1-GuaranteeCharge1),MAX($Y56:AC56)*GuaranteeLevel1)</f>
        <v>128761.43238290612</v>
      </c>
      <c r="AE56" s="5">
        <f>MAX(AD56*(1+G56)*(1-AMC)*(1-GuaranteeCharge1),MAX($Y56:AD56)*GuaranteeLevel1)</f>
        <v>148567.44487025871</v>
      </c>
      <c r="AF56" s="5">
        <f>MAX(AE56*(1+H56)*(1-AMC)*(1-GuaranteeCharge1),MAX($Y56:AE56)*GuaranteeLevel1)</f>
        <v>154841.64440777787</v>
      </c>
      <c r="AG56" s="5">
        <f>MAX(AF56*(1+I56)*(1-AMC)*(1-GuaranteeCharge1),MAX($Y56:AF56)*GuaranteeLevel1)</f>
        <v>142453.93423649186</v>
      </c>
      <c r="AH56" s="5">
        <f>MAX(AG56*(1+J56)*(1-AMC)*(1-GuaranteeCharge1),MAX($Y56:AG56)*GuaranteeLevel1)</f>
        <v>139299.41629002945</v>
      </c>
      <c r="AI56" s="5">
        <f>MAX(AH56*(1+K56)*(1-AMC)*(1-GuaranteeCharge1),MAX($Y56:AH56)*GuaranteeLevel1)</f>
        <v>128761.43238290612</v>
      </c>
    </row>
    <row r="57" spans="1:35" x14ac:dyDescent="0.3">
      <c r="A57">
        <v>54</v>
      </c>
      <c r="B57" s="6">
        <f>NORMINV(Data!B55,BaseMean,BaseSD)</f>
        <v>3.4157828705271939E-2</v>
      </c>
      <c r="C57" s="6">
        <f>NORMINV(Data!C55,BaseMean,BaseSD)</f>
        <v>0.15899782828711279</v>
      </c>
      <c r="D57" s="6">
        <f>NORMINV(Data!D55,BaseMean,BaseSD)</f>
        <v>8.7849265648478198E-2</v>
      </c>
      <c r="E57" s="6">
        <f>NORMINV(Data!E55,BaseMean,BaseSD)</f>
        <v>0.12715741100901792</v>
      </c>
      <c r="F57" s="6">
        <f>NORMINV(Data!F55,BaseMean,BaseSD)</f>
        <v>8.1526264440955162E-2</v>
      </c>
      <c r="G57" s="6">
        <f>NORMINV(Data!G55,BaseMean,BaseSD)</f>
        <v>0.22551481662502137</v>
      </c>
      <c r="H57" s="6">
        <f>NORMINV(Data!H55,BaseMean,BaseSD)</f>
        <v>0.12865526938047522</v>
      </c>
      <c r="I57" s="6">
        <f>NORMINV(Data!I55,BaseMean,BaseSD)</f>
        <v>0.15396848818634953</v>
      </c>
      <c r="J57" s="6">
        <f>NORMINV(Data!J55,BaseMean,BaseSD)</f>
        <v>0.11376937380424214</v>
      </c>
      <c r="K57" s="6">
        <f>NORMINV(Data!K55,BaseMean,BaseSD)</f>
        <v>4.4133545087120481E-2</v>
      </c>
      <c r="M57" s="11">
        <f t="shared" si="12"/>
        <v>100000</v>
      </c>
      <c r="N57" s="5">
        <f t="shared" si="13"/>
        <v>102381.62504182193</v>
      </c>
      <c r="O57" s="5">
        <f t="shared" si="14"/>
        <v>117473.48026917731</v>
      </c>
      <c r="P57" s="5">
        <f t="shared" si="15"/>
        <v>126515.50485155557</v>
      </c>
      <c r="Q57" s="5">
        <f t="shared" si="16"/>
        <v>141176.86001196844</v>
      </c>
      <c r="R57" s="5">
        <f t="shared" si="17"/>
        <v>151159.61721390541</v>
      </c>
      <c r="S57" s="5">
        <f t="shared" si="18"/>
        <v>183395.86706529761</v>
      </c>
      <c r="T57" s="5">
        <f t="shared" si="19"/>
        <v>204920.80462839082</v>
      </c>
      <c r="U57" s="5">
        <f t="shared" si="20"/>
        <v>234107.42960380489</v>
      </c>
      <c r="V57" s="5">
        <f t="shared" si="21"/>
        <v>258134.268420023</v>
      </c>
      <c r="W57" s="5">
        <f t="shared" si="22"/>
        <v>266831.38230593025</v>
      </c>
      <c r="Y57" s="11">
        <f t="shared" si="23"/>
        <v>100000</v>
      </c>
      <c r="Z57" s="5">
        <f>MAX(Y57*(1+B57)*(1-AMC)*(1-GuaranteeCharge1),MAX($Y57:Y57)*GuaranteeLevel1)</f>
        <v>100845.9006661946</v>
      </c>
      <c r="AA57" s="5">
        <f>MAX(Z57*(1+C57)*(1-AMC)*(1-GuaranteeCharge1),MAX($Y57:Z57)*GuaranteeLevel1)</f>
        <v>113975.70739416257</v>
      </c>
      <c r="AB57" s="5">
        <f>MAX(AA57*(1+D57)*(1-AMC)*(1-GuaranteeCharge1),MAX($Y57:AA57)*GuaranteeLevel1)</f>
        <v>120907.27810918151</v>
      </c>
      <c r="AC57" s="5">
        <f>MAX(AB57*(1+E57)*(1-AMC)*(1-GuaranteeCharge1),MAX($Y57:AB57)*GuaranteeLevel1)</f>
        <v>132894.93843173489</v>
      </c>
      <c r="AD57" s="5">
        <f>MAX(AC57*(1+F57)*(1-AMC)*(1-GuaranteeCharge1),MAX($Y57:AC57)*GuaranteeLevel1)</f>
        <v>140157.69157200411</v>
      </c>
      <c r="AE57" s="5">
        <f>MAX(AD57*(1+G57)*(1-AMC)*(1-GuaranteeCharge1),MAX($Y57:AD57)*GuaranteeLevel1)</f>
        <v>167496.95929246748</v>
      </c>
      <c r="AF57" s="5">
        <f>MAX(AE57*(1+H57)*(1-AMC)*(1-GuaranteeCharge1),MAX($Y57:AE57)*GuaranteeLevel1)</f>
        <v>184348.5245167407</v>
      </c>
      <c r="AG57" s="5">
        <f>MAX(AF57*(1+I57)*(1-AMC)*(1-GuaranteeCharge1),MAX($Y57:AF57)*GuaranteeLevel1)</f>
        <v>207445.98829078863</v>
      </c>
      <c r="AH57" s="5">
        <f>MAX(AG57*(1+J57)*(1-AMC)*(1-GuaranteeCharge1),MAX($Y57:AG57)*GuaranteeLevel1)</f>
        <v>225305.47081318451</v>
      </c>
      <c r="AI57" s="5">
        <f>MAX(AH57*(1+K57)*(1-AMC)*(1-GuaranteeCharge1),MAX($Y57:AH57)*GuaranteeLevel1)</f>
        <v>229403.06231849594</v>
      </c>
    </row>
    <row r="58" spans="1:35" x14ac:dyDescent="0.3">
      <c r="A58">
        <v>55</v>
      </c>
      <c r="B58" s="6">
        <f>NORMINV(Data!B56,BaseMean,BaseSD)</f>
        <v>3.2937919647428551E-2</v>
      </c>
      <c r="C58" s="6">
        <f>NORMINV(Data!C56,BaseMean,BaseSD)</f>
        <v>0.30735842508090883</v>
      </c>
      <c r="D58" s="6">
        <f>NORMINV(Data!D56,BaseMean,BaseSD)</f>
        <v>0.15931416336174617</v>
      </c>
      <c r="E58" s="6">
        <f>NORMINV(Data!E56,BaseMean,BaseSD)</f>
        <v>4.8753610867432129E-2</v>
      </c>
      <c r="F58" s="6">
        <f>NORMINV(Data!F56,BaseMean,BaseSD)</f>
        <v>-4.0674325519880067E-2</v>
      </c>
      <c r="G58" s="6">
        <f>NORMINV(Data!G56,BaseMean,BaseSD)</f>
        <v>-0.19916748241827092</v>
      </c>
      <c r="H58" s="6">
        <f>NORMINV(Data!H56,BaseMean,BaseSD)</f>
        <v>3.9172616730252727E-2</v>
      </c>
      <c r="I58" s="6">
        <f>NORMINV(Data!I56,BaseMean,BaseSD)</f>
        <v>9.6391611301408137E-2</v>
      </c>
      <c r="J58" s="6">
        <f>NORMINV(Data!J56,BaseMean,BaseSD)</f>
        <v>0.45662065006941033</v>
      </c>
      <c r="K58" s="6">
        <f>NORMINV(Data!K56,BaseMean,BaseSD)</f>
        <v>-8.413691774034178E-2</v>
      </c>
      <c r="M58" s="11">
        <f t="shared" si="12"/>
        <v>100000</v>
      </c>
      <c r="N58" s="5">
        <f t="shared" si="13"/>
        <v>102260.85404509543</v>
      </c>
      <c r="O58" s="5">
        <f t="shared" si="14"/>
        <v>132354.6732009064</v>
      </c>
      <c r="P58" s="5">
        <f t="shared" si="15"/>
        <v>151906.24075663686</v>
      </c>
      <c r="Q58" s="5">
        <f t="shared" si="16"/>
        <v>157719.09632175221</v>
      </c>
      <c r="R58" s="5">
        <f t="shared" si="17"/>
        <v>149790.93867268733</v>
      </c>
      <c r="S58" s="5">
        <f t="shared" si="18"/>
        <v>118757.87998289677</v>
      </c>
      <c r="T58" s="5">
        <f t="shared" si="19"/>
        <v>122175.83753017249</v>
      </c>
      <c r="U58" s="5">
        <f t="shared" si="20"/>
        <v>132613.0377380868</v>
      </c>
      <c r="V58" s="5">
        <f t="shared" si="21"/>
        <v>191235.22034535391</v>
      </c>
      <c r="W58" s="5">
        <f t="shared" si="22"/>
        <v>173393.82555867973</v>
      </c>
      <c r="Y58" s="11">
        <f t="shared" si="23"/>
        <v>100000</v>
      </c>
      <c r="Z58" s="5">
        <f>MAX(Y58*(1+B58)*(1-AMC)*(1-GuaranteeCharge1),MAX($Y58:Y58)*GuaranteeLevel1)</f>
        <v>100726.94123441901</v>
      </c>
      <c r="AA58" s="5">
        <f>MAX(Z58*(1+C58)*(1-AMC)*(1-GuaranteeCharge1),MAX($Y58:Z58)*GuaranteeLevel1)</f>
        <v>128413.81280634942</v>
      </c>
      <c r="AB58" s="5">
        <f>MAX(AA58*(1+D58)*(1-AMC)*(1-GuaranteeCharge1),MAX($Y58:AA58)*GuaranteeLevel1)</f>
        <v>145172.48395153639</v>
      </c>
      <c r="AC58" s="5">
        <f>MAX(AB58*(1+E58)*(1-AMC)*(1-GuaranteeCharge1),MAX($Y58:AB58)*GuaranteeLevel1)</f>
        <v>148466.75009921033</v>
      </c>
      <c r="AD58" s="5">
        <f>MAX(AC58*(1+F58)*(1-AMC)*(1-GuaranteeCharge1),MAX($Y58:AC58)*GuaranteeLevel1)</f>
        <v>138888.63024215298</v>
      </c>
      <c r="AE58" s="5">
        <f>MAX(AD58*(1+G58)*(1-AMC)*(1-GuaranteeCharge1),MAX($Y58:AD58)*GuaranteeLevel1)</f>
        <v>118773.40007936826</v>
      </c>
      <c r="AF58" s="5">
        <f>MAX(AE58*(1+H58)*(1-AMC)*(1-GuaranteeCharge1),MAX($Y58:AE58)*GuaranteeLevel1)</f>
        <v>120358.92724420942</v>
      </c>
      <c r="AG58" s="5">
        <f>MAX(AF58*(1+I58)*(1-AMC)*(1-GuaranteeCharge1),MAX($Y58:AF58)*GuaranteeLevel1)</f>
        <v>128681.29929911936</v>
      </c>
      <c r="AH58" s="5">
        <f>MAX(AG58*(1+J58)*(1-AMC)*(1-GuaranteeCharge1),MAX($Y58:AG58)*GuaranteeLevel1)</f>
        <v>182781.95786661364</v>
      </c>
      <c r="AI58" s="5">
        <f>MAX(AH58*(1+K58)*(1-AMC)*(1-GuaranteeCharge1),MAX($Y58:AH58)*GuaranteeLevel1)</f>
        <v>163243.27661743941</v>
      </c>
    </row>
    <row r="59" spans="1:35" x14ac:dyDescent="0.3">
      <c r="A59">
        <v>56</v>
      </c>
      <c r="B59" s="6">
        <f>NORMINV(Data!B57,BaseMean,BaseSD)</f>
        <v>-2.9732128578706038E-2</v>
      </c>
      <c r="C59" s="6">
        <f>NORMINV(Data!C57,BaseMean,BaseSD)</f>
        <v>0.15368331433986498</v>
      </c>
      <c r="D59" s="6">
        <f>NORMINV(Data!D57,BaseMean,BaseSD)</f>
        <v>0.12719043481632766</v>
      </c>
      <c r="E59" s="6">
        <f>NORMINV(Data!E57,BaseMean,BaseSD)</f>
        <v>0.15232721084149098</v>
      </c>
      <c r="F59" s="6">
        <f>NORMINV(Data!F57,BaseMean,BaseSD)</f>
        <v>0.17734962372439411</v>
      </c>
      <c r="G59" s="6">
        <f>NORMINV(Data!G57,BaseMean,BaseSD)</f>
        <v>0.11019679361996688</v>
      </c>
      <c r="H59" s="6">
        <f>NORMINV(Data!H57,BaseMean,BaseSD)</f>
        <v>8.7858330405862994E-2</v>
      </c>
      <c r="I59" s="6">
        <f>NORMINV(Data!I57,BaseMean,BaseSD)</f>
        <v>-5.4305640029584615E-2</v>
      </c>
      <c r="J59" s="6">
        <f>NORMINV(Data!J57,BaseMean,BaseSD)</f>
        <v>0.10440204489102232</v>
      </c>
      <c r="K59" s="6">
        <f>NORMINV(Data!K57,BaseMean,BaseSD)</f>
        <v>0.16623002644434909</v>
      </c>
      <c r="M59" s="11">
        <f t="shared" si="12"/>
        <v>100000</v>
      </c>
      <c r="N59" s="5">
        <f t="shared" si="13"/>
        <v>96056.519270708101</v>
      </c>
      <c r="O59" s="5">
        <f t="shared" si="14"/>
        <v>109710.61548101982</v>
      </c>
      <c r="P59" s="5">
        <f t="shared" si="15"/>
        <v>122428.10880433749</v>
      </c>
      <c r="Q59" s="5">
        <f t="shared" si="16"/>
        <v>139666.46873562981</v>
      </c>
      <c r="R59" s="5">
        <f t="shared" si="17"/>
        <v>162791.90176868052</v>
      </c>
      <c r="S59" s="5">
        <f t="shared" si="18"/>
        <v>178923.73689717683</v>
      </c>
      <c r="T59" s="5">
        <f t="shared" si="19"/>
        <v>192697.24091403128</v>
      </c>
      <c r="U59" s="5">
        <f t="shared" si="20"/>
        <v>180410.36697511715</v>
      </c>
      <c r="V59" s="5">
        <f t="shared" si="21"/>
        <v>197253.12242479055</v>
      </c>
      <c r="W59" s="5">
        <f t="shared" si="22"/>
        <v>227742.08903987697</v>
      </c>
      <c r="Y59" s="11">
        <f t="shared" si="23"/>
        <v>100000</v>
      </c>
      <c r="Z59" s="5">
        <f>MAX(Y59*(1+B59)*(1-AMC)*(1-GuaranteeCharge1),MAX($Y59:Y59)*GuaranteeLevel1)</f>
        <v>94615.671481647471</v>
      </c>
      <c r="AA59" s="5">
        <f>MAX(Z59*(1+C59)*(1-AMC)*(1-GuaranteeCharge1),MAX($Y59:Z59)*GuaranteeLevel1)</f>
        <v>106443.98190507243</v>
      </c>
      <c r="AB59" s="5">
        <f>MAX(AA59*(1+D59)*(1-AMC)*(1-GuaranteeCharge1),MAX($Y59:AA59)*GuaranteeLevel1)</f>
        <v>117001.06968671799</v>
      </c>
      <c r="AC59" s="5">
        <f>MAX(AB59*(1+E59)*(1-AMC)*(1-GuaranteeCharge1),MAX($Y59:AB59)*GuaranteeLevel1)</f>
        <v>131473.15191757213</v>
      </c>
      <c r="AD59" s="5">
        <f>MAX(AC59*(1+F59)*(1-AMC)*(1-GuaranteeCharge1),MAX($Y59:AC59)*GuaranteeLevel1)</f>
        <v>150943.3377714043</v>
      </c>
      <c r="AE59" s="5">
        <f>MAX(AD59*(1+G59)*(1-AMC)*(1-GuaranteeCharge1),MAX($Y59:AD59)*GuaranteeLevel1)</f>
        <v>163412.52589324777</v>
      </c>
      <c r="AF59" s="5">
        <f>MAX(AE59*(1+H59)*(1-AMC)*(1-GuaranteeCharge1),MAX($Y59:AE59)*GuaranteeLevel1)</f>
        <v>173352.10109763037</v>
      </c>
      <c r="AG59" s="5">
        <f>MAX(AF59*(1+I59)*(1-AMC)*(1-GuaranteeCharge1),MAX($Y59:AF59)*GuaranteeLevel1)</f>
        <v>159864.24240526863</v>
      </c>
      <c r="AH59" s="5">
        <f>MAX(AG59*(1+J59)*(1-AMC)*(1-GuaranteeCharge1),MAX($Y59:AG59)*GuaranteeLevel1)</f>
        <v>172167.01947133202</v>
      </c>
      <c r="AI59" s="5">
        <f>MAX(AH59*(1+K59)*(1-AMC)*(1-GuaranteeCharge1),MAX($Y59:AH59)*GuaranteeLevel1)</f>
        <v>195796.80693127451</v>
      </c>
    </row>
    <row r="60" spans="1:35" x14ac:dyDescent="0.3">
      <c r="A60">
        <v>57</v>
      </c>
      <c r="B60" s="6">
        <f>NORMINV(Data!B58,BaseMean,BaseSD)</f>
        <v>0.18359348656984037</v>
      </c>
      <c r="C60" s="6">
        <f>NORMINV(Data!C58,BaseMean,BaseSD)</f>
        <v>0.24168833034221709</v>
      </c>
      <c r="D60" s="6">
        <f>NORMINV(Data!D58,BaseMean,BaseSD)</f>
        <v>8.5432302838361812E-2</v>
      </c>
      <c r="E60" s="6">
        <f>NORMINV(Data!E58,BaseMean,BaseSD)</f>
        <v>-0.32052917499812617</v>
      </c>
      <c r="F60" s="6">
        <f>NORMINV(Data!F58,BaseMean,BaseSD)</f>
        <v>8.0467221323810068E-2</v>
      </c>
      <c r="G60" s="6">
        <f>NORMINV(Data!G58,BaseMean,BaseSD)</f>
        <v>5.1331112121062283E-2</v>
      </c>
      <c r="H60" s="6">
        <f>NORMINV(Data!H58,BaseMean,BaseSD)</f>
        <v>-0.22220028110567891</v>
      </c>
      <c r="I60" s="6">
        <f>NORMINV(Data!I58,BaseMean,BaseSD)</f>
        <v>-0.11850206001177079</v>
      </c>
      <c r="J60" s="6">
        <f>NORMINV(Data!J58,BaseMean,BaseSD)</f>
        <v>-0.15220241670586276</v>
      </c>
      <c r="K60" s="6">
        <f>NORMINV(Data!K58,BaseMean,BaseSD)</f>
        <v>6.9469623308938383E-2</v>
      </c>
      <c r="M60" s="11">
        <f t="shared" si="12"/>
        <v>100000</v>
      </c>
      <c r="N60" s="5">
        <f t="shared" si="13"/>
        <v>117175.7551704142</v>
      </c>
      <c r="O60" s="5">
        <f t="shared" si="14"/>
        <v>144040.81011619861</v>
      </c>
      <c r="P60" s="5">
        <f t="shared" si="15"/>
        <v>154783.08274485738</v>
      </c>
      <c r="Q60" s="5">
        <f t="shared" si="16"/>
        <v>104118.88303969173</v>
      </c>
      <c r="R60" s="5">
        <f t="shared" si="17"/>
        <v>111372.06984278215</v>
      </c>
      <c r="S60" s="5">
        <f t="shared" si="18"/>
        <v>115918.0328265664</v>
      </c>
      <c r="T60" s="5">
        <f t="shared" si="19"/>
        <v>89259.403213813173</v>
      </c>
      <c r="U60" s="5">
        <f t="shared" si="20"/>
        <v>77895.160256979492</v>
      </c>
      <c r="V60" s="5">
        <f t="shared" si="21"/>
        <v>65378.935330014981</v>
      </c>
      <c r="W60" s="5">
        <f t="shared" si="22"/>
        <v>69221.577486333263</v>
      </c>
      <c r="Y60" s="11">
        <f t="shared" si="23"/>
        <v>100000</v>
      </c>
      <c r="Z60" s="5">
        <f>MAX(Y60*(1+B60)*(1-AMC)*(1-GuaranteeCharge1),MAX($Y60:Y60)*GuaranteeLevel1)</f>
        <v>115418.11884285798</v>
      </c>
      <c r="AA60" s="5">
        <f>MAX(Z60*(1+C60)*(1-AMC)*(1-GuaranteeCharge1),MAX($Y60:Z60)*GuaranteeLevel1)</f>
        <v>139751.99499498878</v>
      </c>
      <c r="AB60" s="5">
        <f>MAX(AA60*(1+D60)*(1-AMC)*(1-GuaranteeCharge1),MAX($Y60:AA60)*GuaranteeLevel1)</f>
        <v>147921.80020928729</v>
      </c>
      <c r="AC60" s="5">
        <f>MAX(AB60*(1+E60)*(1-AMC)*(1-GuaranteeCharge1),MAX($Y60:AB60)*GuaranteeLevel1)</f>
        <v>118337.44016742984</v>
      </c>
      <c r="AD60" s="5">
        <f>MAX(AC60*(1+F60)*(1-AMC)*(1-GuaranteeCharge1),MAX($Y60:AC60)*GuaranteeLevel1)</f>
        <v>124682.4109861421</v>
      </c>
      <c r="AE60" s="5">
        <f>MAX(AD60*(1+G60)*(1-AMC)*(1-GuaranteeCharge1),MAX($Y60:AD60)*GuaranteeLevel1)</f>
        <v>127825.0977335668</v>
      </c>
      <c r="AF60" s="5">
        <f>MAX(AE60*(1+H60)*(1-AMC)*(1-GuaranteeCharge1),MAX($Y60:AE60)*GuaranteeLevel1)</f>
        <v>118337.44016742984</v>
      </c>
      <c r="AG60" s="5">
        <f>MAX(AF60*(1+I60)*(1-AMC)*(1-GuaranteeCharge1),MAX($Y60:AF60)*GuaranteeLevel1)</f>
        <v>118337.44016742984</v>
      </c>
      <c r="AH60" s="5">
        <f>MAX(AG60*(1+J60)*(1-AMC)*(1-GuaranteeCharge1),MAX($Y60:AG60)*GuaranteeLevel1)</f>
        <v>118337.44016742984</v>
      </c>
      <c r="AI60" s="5">
        <f>MAX(AH60*(1+K60)*(1-AMC)*(1-GuaranteeCharge1),MAX($Y60:AH60)*GuaranteeLevel1)</f>
        <v>123413.32386485898</v>
      </c>
    </row>
    <row r="61" spans="1:35" x14ac:dyDescent="0.3">
      <c r="A61">
        <v>58</v>
      </c>
      <c r="B61" s="6">
        <f>NORMINV(Data!B59,BaseMean,BaseSD)</f>
        <v>0.12576271308733958</v>
      </c>
      <c r="C61" s="6">
        <f>NORMINV(Data!C59,BaseMean,BaseSD)</f>
        <v>7.2159669194543627E-2</v>
      </c>
      <c r="D61" s="6">
        <f>NORMINV(Data!D59,BaseMean,BaseSD)</f>
        <v>-8.3624902817800648E-2</v>
      </c>
      <c r="E61" s="6">
        <f>NORMINV(Data!E59,BaseMean,BaseSD)</f>
        <v>-1.3838572230420454E-2</v>
      </c>
      <c r="F61" s="6">
        <f>NORMINV(Data!F59,BaseMean,BaseSD)</f>
        <v>8.5539517049724387E-3</v>
      </c>
      <c r="G61" s="6">
        <f>NORMINV(Data!G59,BaseMean,BaseSD)</f>
        <v>-2.8825564472406043E-2</v>
      </c>
      <c r="H61" s="6">
        <f>NORMINV(Data!H59,BaseMean,BaseSD)</f>
        <v>-7.731953809450777E-3</v>
      </c>
      <c r="I61" s="6">
        <f>NORMINV(Data!I59,BaseMean,BaseSD)</f>
        <v>-7.0368944601944594E-2</v>
      </c>
      <c r="J61" s="6">
        <f>NORMINV(Data!J59,BaseMean,BaseSD)</f>
        <v>0.29274829442024758</v>
      </c>
      <c r="K61" s="6">
        <f>NORMINV(Data!K59,BaseMean,BaseSD)</f>
        <v>0.15710056412508555</v>
      </c>
      <c r="M61" s="11">
        <f t="shared" si="12"/>
        <v>100000</v>
      </c>
      <c r="N61" s="5">
        <f t="shared" si="13"/>
        <v>111450.50859564661</v>
      </c>
      <c r="O61" s="5">
        <f t="shared" si="14"/>
        <v>118297.81302319738</v>
      </c>
      <c r="P61" s="5">
        <f t="shared" si="15"/>
        <v>107321.11820651841</v>
      </c>
      <c r="Q61" s="5">
        <f t="shared" si="16"/>
        <v>104777.58768876434</v>
      </c>
      <c r="R61" s="5">
        <f t="shared" si="17"/>
        <v>104617.11161248137</v>
      </c>
      <c r="S61" s="5">
        <f t="shared" si="18"/>
        <v>100585.4496736111</v>
      </c>
      <c r="T61" s="5">
        <f t="shared" si="19"/>
        <v>98809.650346603594</v>
      </c>
      <c r="U61" s="5">
        <f t="shared" si="20"/>
        <v>90937.954339873657</v>
      </c>
      <c r="V61" s="5">
        <f t="shared" si="21"/>
        <v>116384.28651722864</v>
      </c>
      <c r="W61" s="5">
        <f t="shared" si="22"/>
        <v>133321.64034853704</v>
      </c>
      <c r="Y61" s="11">
        <f t="shared" si="23"/>
        <v>100000</v>
      </c>
      <c r="Z61" s="5">
        <f>MAX(Y61*(1+B61)*(1-AMC)*(1-GuaranteeCharge1),MAX($Y61:Y61)*GuaranteeLevel1)</f>
        <v>109778.7509667119</v>
      </c>
      <c r="AA61" s="5">
        <f>MAX(Z61*(1+C61)*(1-AMC)*(1-GuaranteeCharge1),MAX($Y61:Z61)*GuaranteeLevel1)</f>
        <v>114775.49564043166</v>
      </c>
      <c r="AB61" s="5">
        <f>MAX(AA61*(1+D61)*(1-AMC)*(1-GuaranteeCharge1),MAX($Y61:AA61)*GuaranteeLevel1)</f>
        <v>102563.7474332405</v>
      </c>
      <c r="AC61" s="5">
        <f>MAX(AB61*(1+E61)*(1-AMC)*(1-GuaranteeCharge1),MAX($Y61:AB61)*GuaranteeLevel1)</f>
        <v>98630.972977749858</v>
      </c>
      <c r="AD61" s="5">
        <f>MAX(AC61*(1+F61)*(1-AMC)*(1-GuaranteeCharge1),MAX($Y61:AC61)*GuaranteeLevel1)</f>
        <v>97002.712316919147</v>
      </c>
      <c r="AE61" s="5">
        <f>MAX(AD61*(1+G61)*(1-AMC)*(1-GuaranteeCharge1),MAX($Y61:AD61)*GuaranteeLevel1)</f>
        <v>91865.521502710661</v>
      </c>
      <c r="AF61" s="5">
        <f>MAX(AE61*(1+H61)*(1-AMC)*(1-GuaranteeCharge1),MAX($Y61:AE61)*GuaranteeLevel1)</f>
        <v>91820.396512345338</v>
      </c>
      <c r="AG61" s="5">
        <f>MAX(AF61*(1+I61)*(1-AMC)*(1-GuaranteeCharge1),MAX($Y61:AF61)*GuaranteeLevel1)</f>
        <v>91820.396512345338</v>
      </c>
      <c r="AH61" s="5">
        <f>MAX(AG61*(1+J61)*(1-AMC)*(1-GuaranteeCharge1),MAX($Y61:AG61)*GuaranteeLevel1)</f>
        <v>115750.94955886478</v>
      </c>
      <c r="AI61" s="5">
        <f>MAX(AH61*(1+K61)*(1-AMC)*(1-GuaranteeCharge1),MAX($Y61:AH61)*GuaranteeLevel1)</f>
        <v>130607.19213011723</v>
      </c>
    </row>
    <row r="62" spans="1:35" x14ac:dyDescent="0.3">
      <c r="A62">
        <v>59</v>
      </c>
      <c r="B62" s="6">
        <f>NORMINV(Data!B60,BaseMean,BaseSD)</f>
        <v>-5.9161328304718944E-2</v>
      </c>
      <c r="C62" s="6">
        <f>NORMINV(Data!C60,BaseMean,BaseSD)</f>
        <v>-0.32264037934043466</v>
      </c>
      <c r="D62" s="6">
        <f>NORMINV(Data!D60,BaseMean,BaseSD)</f>
        <v>0.1809421503808224</v>
      </c>
      <c r="E62" s="6">
        <f>NORMINV(Data!E60,BaseMean,BaseSD)</f>
        <v>2.7149788512729377E-2</v>
      </c>
      <c r="F62" s="6">
        <f>NORMINV(Data!F60,BaseMean,BaseSD)</f>
        <v>0.14554202605994118</v>
      </c>
      <c r="G62" s="6">
        <f>NORMINV(Data!G60,BaseMean,BaseSD)</f>
        <v>-9.3029127444542128E-2</v>
      </c>
      <c r="H62" s="6">
        <f>NORMINV(Data!H60,BaseMean,BaseSD)</f>
        <v>-7.1988204318144192E-2</v>
      </c>
      <c r="I62" s="6">
        <f>NORMINV(Data!I60,BaseMean,BaseSD)</f>
        <v>-0.17142279370250163</v>
      </c>
      <c r="J62" s="6">
        <f>NORMINV(Data!J60,BaseMean,BaseSD)</f>
        <v>-0.25158640094000395</v>
      </c>
      <c r="K62" s="6">
        <f>NORMINV(Data!K60,BaseMean,BaseSD)</f>
        <v>0.50969729772708516</v>
      </c>
      <c r="M62" s="11">
        <f t="shared" si="12"/>
        <v>100000</v>
      </c>
      <c r="N62" s="5">
        <f t="shared" si="13"/>
        <v>93143.028497832827</v>
      </c>
      <c r="O62" s="5">
        <f t="shared" si="14"/>
        <v>62460.413185871374</v>
      </c>
      <c r="P62" s="5">
        <f t="shared" si="15"/>
        <v>73024.513314783646</v>
      </c>
      <c r="Q62" s="5">
        <f t="shared" si="16"/>
        <v>74257.04227344977</v>
      </c>
      <c r="R62" s="5">
        <f t="shared" si="17"/>
        <v>84213.917028594893</v>
      </c>
      <c r="S62" s="5">
        <f t="shared" si="18"/>
        <v>75615.774110650265</v>
      </c>
      <c r="T62" s="5">
        <f t="shared" si="19"/>
        <v>69470.607011155153</v>
      </c>
      <c r="U62" s="5">
        <f t="shared" si="20"/>
        <v>56986.143862323392</v>
      </c>
      <c r="V62" s="5">
        <f t="shared" si="21"/>
        <v>42222.712974306633</v>
      </c>
      <c r="W62" s="5">
        <f t="shared" si="22"/>
        <v>63106.080523216893</v>
      </c>
      <c r="Y62" s="11">
        <f t="shared" si="23"/>
        <v>100000</v>
      </c>
      <c r="Z62" s="5">
        <f>MAX(Y62*(1+B62)*(1-AMC)*(1-GuaranteeCharge1),MAX($Y62:Y62)*GuaranteeLevel1)</f>
        <v>91745.883070365337</v>
      </c>
      <c r="AA62" s="5">
        <f>MAX(Z62*(1+C62)*(1-AMC)*(1-GuaranteeCharge1),MAX($Y62:Z62)*GuaranteeLevel1)</f>
        <v>80000</v>
      </c>
      <c r="AB62" s="5">
        <f>MAX(AA62*(1+D62)*(1-AMC)*(1-GuaranteeCharge1),MAX($Y62:AA62)*GuaranteeLevel1)</f>
        <v>92127.659035508725</v>
      </c>
      <c r="AC62" s="5">
        <f>MAX(AB62*(1+E62)*(1-AMC)*(1-GuaranteeCharge1),MAX($Y62:AB62)*GuaranteeLevel1)</f>
        <v>92277.377192957414</v>
      </c>
      <c r="AD62" s="5">
        <f>MAX(AC62*(1+F62)*(1-AMC)*(1-GuaranteeCharge1),MAX($Y62:AC62)*GuaranteeLevel1)</f>
        <v>103080.77943043427</v>
      </c>
      <c r="AE62" s="5">
        <f>MAX(AD62*(1+G62)*(1-AMC)*(1-GuaranteeCharge1),MAX($Y62:AD62)*GuaranteeLevel1)</f>
        <v>91168.006541794268</v>
      </c>
      <c r="AF62" s="5">
        <f>MAX(AE62*(1+H62)*(1-AMC)*(1-GuaranteeCharge1),MAX($Y62:AE62)*GuaranteeLevel1)</f>
        <v>82502.551570914977</v>
      </c>
      <c r="AG62" s="5">
        <f>MAX(AF62*(1+I62)*(1-AMC)*(1-GuaranteeCharge1),MAX($Y62:AF62)*GuaranteeLevel1)</f>
        <v>82464.623544347414</v>
      </c>
      <c r="AH62" s="5">
        <f>MAX(AG62*(1+J62)*(1-AMC)*(1-GuaranteeCharge1),MAX($Y62:AG62)*GuaranteeLevel1)</f>
        <v>82464.623544347414</v>
      </c>
      <c r="AI62" s="5">
        <f>MAX(AH62*(1+K62)*(1-AMC)*(1-GuaranteeCharge1),MAX($Y62:AH62)*GuaranteeLevel1)</f>
        <v>121402.87833280653</v>
      </c>
    </row>
    <row r="63" spans="1:35" x14ac:dyDescent="0.3">
      <c r="A63">
        <v>60</v>
      </c>
      <c r="B63" s="6">
        <f>NORMINV(Data!B61,BaseMean,BaseSD)</f>
        <v>0.17785711685000771</v>
      </c>
      <c r="C63" s="6">
        <f>NORMINV(Data!C61,BaseMean,BaseSD)</f>
        <v>-0.14818310742908031</v>
      </c>
      <c r="D63" s="6">
        <f>NORMINV(Data!D61,BaseMean,BaseSD)</f>
        <v>-0.18427626003679981</v>
      </c>
      <c r="E63" s="6">
        <f>NORMINV(Data!E61,BaseMean,BaseSD)</f>
        <v>0.18914306006032394</v>
      </c>
      <c r="F63" s="6">
        <f>NORMINV(Data!F61,BaseMean,BaseSD)</f>
        <v>9.2010317662084395E-2</v>
      </c>
      <c r="G63" s="6">
        <f>NORMINV(Data!G61,BaseMean,BaseSD)</f>
        <v>-0.13743535732803203</v>
      </c>
      <c r="H63" s="6">
        <f>NORMINV(Data!H61,BaseMean,BaseSD)</f>
        <v>-6.8123182966237913E-2</v>
      </c>
      <c r="I63" s="6">
        <f>NORMINV(Data!I61,BaseMean,BaseSD)</f>
        <v>0.1523224670861664</v>
      </c>
      <c r="J63" s="6">
        <f>NORMINV(Data!J61,BaseMean,BaseSD)</f>
        <v>0.15357006622475011</v>
      </c>
      <c r="K63" s="6">
        <f>NORMINV(Data!K61,BaseMean,BaseSD)</f>
        <v>-0.17803543810126227</v>
      </c>
      <c r="M63" s="11">
        <f t="shared" si="12"/>
        <v>100000</v>
      </c>
      <c r="N63" s="5">
        <f t="shared" si="13"/>
        <v>116607.85456815078</v>
      </c>
      <c r="O63" s="5">
        <f t="shared" si="14"/>
        <v>98335.254924327892</v>
      </c>
      <c r="P63" s="5">
        <f t="shared" si="15"/>
        <v>79412.257897936375</v>
      </c>
      <c r="Q63" s="5">
        <f t="shared" si="16"/>
        <v>93488.210009421178</v>
      </c>
      <c r="R63" s="5">
        <f t="shared" si="17"/>
        <v>101069.18901094719</v>
      </c>
      <c r="S63" s="5">
        <f t="shared" si="18"/>
        <v>86306.921815329522</v>
      </c>
      <c r="T63" s="5">
        <f t="shared" si="19"/>
        <v>79623.145393358529</v>
      </c>
      <c r="U63" s="5">
        <f t="shared" si="20"/>
        <v>90834.023943467066</v>
      </c>
      <c r="V63" s="5">
        <f t="shared" si="21"/>
        <v>103735.57690576659</v>
      </c>
      <c r="W63" s="5">
        <f t="shared" si="22"/>
        <v>84414.298344414623</v>
      </c>
      <c r="Y63" s="11">
        <f t="shared" si="23"/>
        <v>100000</v>
      </c>
      <c r="Z63" s="5">
        <f>MAX(Y63*(1+B63)*(1-AMC)*(1-GuaranteeCharge1),MAX($Y63:Y63)*GuaranteeLevel1)</f>
        <v>114858.73674962852</v>
      </c>
      <c r="AA63" s="5">
        <f>MAX(Z63*(1+C63)*(1-AMC)*(1-GuaranteeCharge1),MAX($Y63:Z63)*GuaranteeLevel1)</f>
        <v>95407.32270895601</v>
      </c>
      <c r="AB63" s="5">
        <f>MAX(AA63*(1+D63)*(1-AMC)*(1-GuaranteeCharge1),MAX($Y63:AA63)*GuaranteeLevel1)</f>
        <v>91886.989399702812</v>
      </c>
      <c r="AC63" s="5">
        <f>MAX(AB63*(1+E63)*(1-AMC)*(1-GuaranteeCharge1),MAX($Y63:AB63)*GuaranteeLevel1)</f>
        <v>106551.49637699399</v>
      </c>
      <c r="AD63" s="5">
        <f>MAX(AC63*(1+F63)*(1-AMC)*(1-GuaranteeCharge1),MAX($Y63:AC63)*GuaranteeLevel1)</f>
        <v>113463.90337087224</v>
      </c>
      <c r="AE63" s="5">
        <f>MAX(AD63*(1+G63)*(1-AMC)*(1-GuaranteeCharge1),MAX($Y63:AD63)*GuaranteeLevel1)</f>
        <v>95437.882978271635</v>
      </c>
      <c r="AF63" s="5">
        <f>MAX(AE63*(1+H63)*(1-AMC)*(1-GuaranteeCharge1),MAX($Y63:AE63)*GuaranteeLevel1)</f>
        <v>91886.989399702812</v>
      </c>
      <c r="AG63" s="5">
        <f>MAX(AF63*(1+I63)*(1-AMC)*(1-GuaranteeCharge1),MAX($Y63:AF63)*GuaranteeLevel1)</f>
        <v>103252.23877657905</v>
      </c>
      <c r="AH63" s="5">
        <f>MAX(AG63*(1+J63)*(1-AMC)*(1-GuaranteeCharge1),MAX($Y63:AG63)*GuaranteeLevel1)</f>
        <v>116148.84092905671</v>
      </c>
      <c r="AI63" s="5">
        <f>MAX(AH63*(1+K63)*(1-AMC)*(1-GuaranteeCharge1),MAX($Y63:AH63)*GuaranteeLevel1)</f>
        <v>93097.795905238192</v>
      </c>
    </row>
    <row r="64" spans="1:35" x14ac:dyDescent="0.3">
      <c r="A64">
        <v>61</v>
      </c>
      <c r="B64" s="6">
        <f>NORMINV(Data!B62,BaseMean,BaseSD)</f>
        <v>3.55232414941795E-2</v>
      </c>
      <c r="C64" s="6">
        <f>NORMINV(Data!C62,BaseMean,BaseSD)</f>
        <v>0.10696791233117713</v>
      </c>
      <c r="D64" s="6">
        <f>NORMINV(Data!D62,BaseMean,BaseSD)</f>
        <v>-2.3342842945851774E-2</v>
      </c>
      <c r="E64" s="6">
        <f>NORMINV(Data!E62,BaseMean,BaseSD)</f>
        <v>-1.1593393394215064E-2</v>
      </c>
      <c r="F64" s="6">
        <f>NORMINV(Data!F62,BaseMean,BaseSD)</f>
        <v>0.26371784113631097</v>
      </c>
      <c r="G64" s="6">
        <f>NORMINV(Data!G62,BaseMean,BaseSD)</f>
        <v>0.39751714402372151</v>
      </c>
      <c r="H64" s="6">
        <f>NORMINV(Data!H62,BaseMean,BaseSD)</f>
        <v>-0.15566697458345985</v>
      </c>
      <c r="I64" s="6">
        <f>NORMINV(Data!I62,BaseMean,BaseSD)</f>
        <v>-1.702725994208662E-3</v>
      </c>
      <c r="J64" s="6">
        <f>NORMINV(Data!J62,BaseMean,BaseSD)</f>
        <v>0.21203022709618202</v>
      </c>
      <c r="K64" s="6">
        <f>NORMINV(Data!K62,BaseMean,BaseSD)</f>
        <v>0.23448892617049616</v>
      </c>
      <c r="M64" s="11">
        <f t="shared" si="12"/>
        <v>100000</v>
      </c>
      <c r="N64" s="5">
        <f t="shared" si="13"/>
        <v>102516.80090792377</v>
      </c>
      <c r="O64" s="5">
        <f t="shared" si="14"/>
        <v>112347.98098911613</v>
      </c>
      <c r="P64" s="5">
        <f t="shared" si="15"/>
        <v>108628.20511646761</v>
      </c>
      <c r="Q64" s="5">
        <f t="shared" si="16"/>
        <v>106295.14724483647</v>
      </c>
      <c r="R64" s="5">
        <f t="shared" si="17"/>
        <v>132983.80325951593</v>
      </c>
      <c r="S64" s="5">
        <f t="shared" si="18"/>
        <v>183988.67348332464</v>
      </c>
      <c r="T64" s="5">
        <f t="shared" si="19"/>
        <v>153794.23619130594</v>
      </c>
      <c r="U64" s="5">
        <f t="shared" si="20"/>
        <v>151997.04308010772</v>
      </c>
      <c r="V64" s="5">
        <f t="shared" si="21"/>
        <v>182382.76053590782</v>
      </c>
      <c r="W64" s="5">
        <f t="shared" si="22"/>
        <v>222898.00322392373</v>
      </c>
      <c r="Y64" s="11">
        <f t="shared" si="23"/>
        <v>100000</v>
      </c>
      <c r="Z64" s="5">
        <f>MAX(Y64*(1+B64)*(1-AMC)*(1-GuaranteeCharge1),MAX($Y64:Y64)*GuaranteeLevel1)</f>
        <v>100979.04889430491</v>
      </c>
      <c r="AA64" s="5">
        <f>MAX(Z64*(1+C64)*(1-AMC)*(1-GuaranteeCharge1),MAX($Y64:Z64)*GuaranteeLevel1)</f>
        <v>109002.8198551652</v>
      </c>
      <c r="AB64" s="5">
        <f>MAX(AA64*(1+D64)*(1-AMC)*(1-GuaranteeCharge1),MAX($Y64:AA64)*GuaranteeLevel1)</f>
        <v>103812.89330448792</v>
      </c>
      <c r="AC64" s="5">
        <f>MAX(AB64*(1+E64)*(1-AMC)*(1-GuaranteeCharge1),MAX($Y64:AB64)*GuaranteeLevel1)</f>
        <v>100059.50725563083</v>
      </c>
      <c r="AD64" s="5">
        <f>MAX(AC64*(1+F64)*(1-AMC)*(1-GuaranteeCharge1),MAX($Y64:AC64)*GuaranteeLevel1)</f>
        <v>123304.77692956675</v>
      </c>
      <c r="AE64" s="5">
        <f>MAX(AD64*(1+G64)*(1-AMC)*(1-GuaranteeCharge1),MAX($Y64:AD64)*GuaranteeLevel1)</f>
        <v>168038.3742875678</v>
      </c>
      <c r="AF64" s="5">
        <f>MAX(AE64*(1+H64)*(1-AMC)*(1-GuaranteeCharge1),MAX($Y64:AE64)*GuaranteeLevel1)</f>
        <v>138354.62227693383</v>
      </c>
      <c r="AG64" s="5">
        <f>MAX(AF64*(1+I64)*(1-AMC)*(1-GuaranteeCharge1),MAX($Y64:AF64)*GuaranteeLevel1)</f>
        <v>134686.78406487466</v>
      </c>
      <c r="AH64" s="5">
        <f>MAX(AG64*(1+J64)*(1-AMC)*(1-GuaranteeCharge1),MAX($Y64:AG64)*GuaranteeLevel1)</f>
        <v>159187.82880810089</v>
      </c>
      <c r="AI64" s="5">
        <f>MAX(AH64*(1+K64)*(1-AMC)*(1-GuaranteeCharge1),MAX($Y64:AH64)*GuaranteeLevel1)</f>
        <v>191632.19889038382</v>
      </c>
    </row>
    <row r="65" spans="1:35" x14ac:dyDescent="0.3">
      <c r="A65">
        <v>62</v>
      </c>
      <c r="B65" s="6">
        <f>NORMINV(Data!B63,BaseMean,BaseSD)</f>
        <v>0.20376486974742708</v>
      </c>
      <c r="C65" s="6">
        <f>NORMINV(Data!C63,BaseMean,BaseSD)</f>
        <v>0.37333439568949628</v>
      </c>
      <c r="D65" s="6">
        <f>NORMINV(Data!D63,BaseMean,BaseSD)</f>
        <v>-3.5970585034114391E-2</v>
      </c>
      <c r="E65" s="6">
        <f>NORMINV(Data!E63,BaseMean,BaseSD)</f>
        <v>0.30163984018062961</v>
      </c>
      <c r="F65" s="6">
        <f>NORMINV(Data!F63,BaseMean,BaseSD)</f>
        <v>-6.2526818729189609E-2</v>
      </c>
      <c r="G65" s="6">
        <f>NORMINV(Data!G63,BaseMean,BaseSD)</f>
        <v>1.8534795050870766E-2</v>
      </c>
      <c r="H65" s="6">
        <f>NORMINV(Data!H63,BaseMean,BaseSD)</f>
        <v>0.25718407940652094</v>
      </c>
      <c r="I65" s="6">
        <f>NORMINV(Data!I63,BaseMean,BaseSD)</f>
        <v>0.42688344046405968</v>
      </c>
      <c r="J65" s="6">
        <f>NORMINV(Data!J63,BaseMean,BaseSD)</f>
        <v>8.6434072065309842E-2</v>
      </c>
      <c r="K65" s="6">
        <f>NORMINV(Data!K63,BaseMean,BaseSD)</f>
        <v>8.7515411559068418E-2</v>
      </c>
      <c r="M65" s="11">
        <f t="shared" si="12"/>
        <v>100000</v>
      </c>
      <c r="N65" s="5">
        <f t="shared" si="13"/>
        <v>119172.72210499528</v>
      </c>
      <c r="O65" s="5">
        <f t="shared" si="14"/>
        <v>162027.35831178862</v>
      </c>
      <c r="P65" s="5">
        <f t="shared" si="15"/>
        <v>154637.14804736368</v>
      </c>
      <c r="Q65" s="5">
        <f t="shared" si="16"/>
        <v>199269.05394365525</v>
      </c>
      <c r="R65" s="5">
        <f t="shared" si="17"/>
        <v>184941.29999008935</v>
      </c>
      <c r="S65" s="5">
        <f t="shared" si="18"/>
        <v>186485.45759102877</v>
      </c>
      <c r="T65" s="5">
        <f t="shared" si="19"/>
        <v>232102.0828410385</v>
      </c>
      <c r="U65" s="5">
        <f t="shared" si="20"/>
        <v>327870.7923180642</v>
      </c>
      <c r="V65" s="5">
        <f t="shared" si="21"/>
        <v>352647.90000930009</v>
      </c>
      <c r="W65" s="5">
        <f t="shared" si="22"/>
        <v>379674.92585291463</v>
      </c>
      <c r="Y65" s="11">
        <f t="shared" si="23"/>
        <v>100000</v>
      </c>
      <c r="Z65" s="5">
        <f>MAX(Y65*(1+B65)*(1-AMC)*(1-GuaranteeCharge1),MAX($Y65:Y65)*GuaranteeLevel1)</f>
        <v>117385.13127342035</v>
      </c>
      <c r="AA65" s="5">
        <f>MAX(Z65*(1+C65)*(1-AMC)*(1-GuaranteeCharge1),MAX($Y65:Z65)*GuaranteeLevel1)</f>
        <v>157202.99371805511</v>
      </c>
      <c r="AB65" s="5">
        <f>MAX(AA65*(1+D65)*(1-AMC)*(1-GuaranteeCharge1),MAX($Y65:AA65)*GuaranteeLevel1)</f>
        <v>147782.3345597896</v>
      </c>
      <c r="AC65" s="5">
        <f>MAX(AB65*(1+E65)*(1-AMC)*(1-GuaranteeCharge1),MAX($Y65:AB65)*GuaranteeLevel1)</f>
        <v>187579.24388562742</v>
      </c>
      <c r="AD65" s="5">
        <f>MAX(AC65*(1+F65)*(1-AMC)*(1-GuaranteeCharge1),MAX($Y65:AC65)*GuaranteeLevel1)</f>
        <v>171480.62531976242</v>
      </c>
      <c r="AE65" s="5">
        <f>MAX(AD65*(1+G65)*(1-AMC)*(1-GuaranteeCharge1),MAX($Y65:AD65)*GuaranteeLevel1)</f>
        <v>170318.7078236627</v>
      </c>
      <c r="AF65" s="5">
        <f>MAX(AE65*(1+H65)*(1-AMC)*(1-GuaranteeCharge1),MAX($Y65:AE65)*GuaranteeLevel1)</f>
        <v>208801.03699865978</v>
      </c>
      <c r="AG65" s="5">
        <f>MAX(AF65*(1+I65)*(1-AMC)*(1-GuaranteeCharge1),MAX($Y65:AF65)*GuaranteeLevel1)</f>
        <v>290531.06370529009</v>
      </c>
      <c r="AH65" s="5">
        <f>MAX(AG65*(1+J65)*(1-AMC)*(1-GuaranteeCharge1),MAX($Y65:AG65)*GuaranteeLevel1)</f>
        <v>307799.12186472456</v>
      </c>
      <c r="AI65" s="5">
        <f>MAX(AH65*(1+K65)*(1-AMC)*(1-GuaranteeCharge1),MAX($Y65:AH65)*GuaranteeLevel1)</f>
        <v>326418.09191823367</v>
      </c>
    </row>
    <row r="66" spans="1:35" x14ac:dyDescent="0.3">
      <c r="A66">
        <v>63</v>
      </c>
      <c r="B66" s="6">
        <f>NORMINV(Data!B64,BaseMean,BaseSD)</f>
        <v>8.1089815754579048E-3</v>
      </c>
      <c r="C66" s="6">
        <f>NORMINV(Data!C64,BaseMean,BaseSD)</f>
        <v>3.4845625065638638E-2</v>
      </c>
      <c r="D66" s="6">
        <f>NORMINV(Data!D64,BaseMean,BaseSD)</f>
        <v>-8.6865562643450064E-2</v>
      </c>
      <c r="E66" s="6">
        <f>NORMINV(Data!E64,BaseMean,BaseSD)</f>
        <v>0.31299373028743627</v>
      </c>
      <c r="F66" s="6">
        <f>NORMINV(Data!F64,BaseMean,BaseSD)</f>
        <v>2.2339967789742361E-2</v>
      </c>
      <c r="G66" s="6">
        <f>NORMINV(Data!G64,BaseMean,BaseSD)</f>
        <v>-0.31408586457451287</v>
      </c>
      <c r="H66" s="6">
        <f>NORMINV(Data!H64,BaseMean,BaseSD)</f>
        <v>0.14887941825509252</v>
      </c>
      <c r="I66" s="6">
        <f>NORMINV(Data!I64,BaseMean,BaseSD)</f>
        <v>-1.1037248194381129E-2</v>
      </c>
      <c r="J66" s="6">
        <f>NORMINV(Data!J64,BaseMean,BaseSD)</f>
        <v>3.5945232795547497E-3</v>
      </c>
      <c r="K66" s="6">
        <f>NORMINV(Data!K64,BaseMean,BaseSD)</f>
        <v>-0.18543909048456902</v>
      </c>
      <c r="M66" s="11">
        <f t="shared" si="12"/>
        <v>100000</v>
      </c>
      <c r="N66" s="5">
        <f t="shared" si="13"/>
        <v>99802.789175970334</v>
      </c>
      <c r="O66" s="5">
        <f t="shared" si="14"/>
        <v>102247.67495062016</v>
      </c>
      <c r="P66" s="5">
        <f t="shared" si="15"/>
        <v>92432.21440567945</v>
      </c>
      <c r="Q66" s="5">
        <f t="shared" si="16"/>
        <v>120149.28881132876</v>
      </c>
      <c r="R66" s="5">
        <f t="shared" si="17"/>
        <v>121605.08585280097</v>
      </c>
      <c r="S66" s="5">
        <f t="shared" si="18"/>
        <v>82576.540852805454</v>
      </c>
      <c r="T66" s="5">
        <f t="shared" si="19"/>
        <v>93921.783334324122</v>
      </c>
      <c r="U66" s="5">
        <f t="shared" si="20"/>
        <v>91956.29384779626</v>
      </c>
      <c r="V66" s="5">
        <f t="shared" si="21"/>
        <v>91363.964557866406</v>
      </c>
      <c r="W66" s="5">
        <f t="shared" si="22"/>
        <v>73677.298926519332</v>
      </c>
      <c r="Y66" s="11">
        <f t="shared" si="23"/>
        <v>100000</v>
      </c>
      <c r="Z66" s="5">
        <f>MAX(Y66*(1+B66)*(1-AMC)*(1-GuaranteeCharge1),MAX($Y66:Y66)*GuaranteeLevel1)</f>
        <v>98305.747338330781</v>
      </c>
      <c r="AA66" s="5">
        <f>MAX(Z66*(1+C66)*(1-AMC)*(1-GuaranteeCharge1),MAX($Y66:Z66)*GuaranteeLevel1)</f>
        <v>99203.250428965432</v>
      </c>
      <c r="AB66" s="5">
        <f>MAX(AA66*(1+D66)*(1-AMC)*(1-GuaranteeCharge1),MAX($Y66:AA66)*GuaranteeLevel1)</f>
        <v>88334.844543424071</v>
      </c>
      <c r="AC66" s="5">
        <f>MAX(AB66*(1+E66)*(1-AMC)*(1-GuaranteeCharge1),MAX($Y66:AB66)*GuaranteeLevel1)</f>
        <v>113100.91708970309</v>
      </c>
      <c r="AD66" s="5">
        <f>MAX(AC66*(1+F66)*(1-AMC)*(1-GuaranteeCharge1),MAX($Y66:AC66)*GuaranteeLevel1)</f>
        <v>112754.24237430563</v>
      </c>
      <c r="AE66" s="5">
        <f>MAX(AD66*(1+G66)*(1-AMC)*(1-GuaranteeCharge1),MAX($Y66:AD66)*GuaranteeLevel1)</f>
        <v>90480.733671762471</v>
      </c>
      <c r="AF66" s="5">
        <f>MAX(AE66*(1+H66)*(1-AMC)*(1-GuaranteeCharge1),MAX($Y66:AE66)*GuaranteeLevel1)</f>
        <v>101368.25906540535</v>
      </c>
      <c r="AG66" s="5">
        <f>MAX(AF66*(1+I66)*(1-AMC)*(1-GuaranteeCharge1),MAX($Y66:AF66)*GuaranteeLevel1)</f>
        <v>97758.2340351561</v>
      </c>
      <c r="AH66" s="5">
        <f>MAX(AG66*(1+J66)*(1-AMC)*(1-GuaranteeCharge1),MAX($Y66:AG66)*GuaranteeLevel1)</f>
        <v>95671.604020326995</v>
      </c>
      <c r="AI66" s="5">
        <f>MAX(AH66*(1+K66)*(1-AMC)*(1-GuaranteeCharge1),MAX($Y66:AH66)*GuaranteeLevel1)</f>
        <v>90480.733671762471</v>
      </c>
    </row>
    <row r="67" spans="1:35" x14ac:dyDescent="0.3">
      <c r="A67">
        <v>64</v>
      </c>
      <c r="B67" s="6">
        <f>NORMINV(Data!B65,BaseMean,BaseSD)</f>
        <v>4.9803549309257455E-2</v>
      </c>
      <c r="C67" s="6">
        <f>NORMINV(Data!C65,BaseMean,BaseSD)</f>
        <v>3.5454620072054431E-2</v>
      </c>
      <c r="D67" s="6">
        <f>NORMINV(Data!D65,BaseMean,BaseSD)</f>
        <v>2.7644741376231727E-3</v>
      </c>
      <c r="E67" s="6">
        <f>NORMINV(Data!E65,BaseMean,BaseSD)</f>
        <v>0.21923900802839807</v>
      </c>
      <c r="F67" s="6">
        <f>NORMINV(Data!F65,BaseMean,BaseSD)</f>
        <v>0.14636803980793478</v>
      </c>
      <c r="G67" s="6">
        <f>NORMINV(Data!G65,BaseMean,BaseSD)</f>
        <v>4.6167761323987325E-2</v>
      </c>
      <c r="H67" s="6">
        <f>NORMINV(Data!H65,BaseMean,BaseSD)</f>
        <v>4.7861526646613348E-3</v>
      </c>
      <c r="I67" s="6">
        <f>NORMINV(Data!I65,BaseMean,BaseSD)</f>
        <v>0.34383242464610336</v>
      </c>
      <c r="J67" s="6">
        <f>NORMINV(Data!J65,BaseMean,BaseSD)</f>
        <v>6.2397731941208401E-2</v>
      </c>
      <c r="K67" s="6">
        <f>NORMINV(Data!K65,BaseMean,BaseSD)</f>
        <v>8.5049963986314661E-2</v>
      </c>
      <c r="M67" s="11">
        <f t="shared" si="12"/>
        <v>100000</v>
      </c>
      <c r="N67" s="5">
        <f t="shared" si="13"/>
        <v>103930.55138161649</v>
      </c>
      <c r="O67" s="5">
        <f t="shared" si="14"/>
        <v>106539.21589878353</v>
      </c>
      <c r="P67" s="5">
        <f t="shared" si="15"/>
        <v>105765.40339772058</v>
      </c>
      <c r="Q67" s="5">
        <f t="shared" si="16"/>
        <v>127663.77246713662</v>
      </c>
      <c r="R67" s="5">
        <f t="shared" si="17"/>
        <v>144886.17191166122</v>
      </c>
      <c r="S67" s="5">
        <f t="shared" si="18"/>
        <v>150059.48969446874</v>
      </c>
      <c r="T67" s="5">
        <f t="shared" si="19"/>
        <v>149269.92034771835</v>
      </c>
      <c r="U67" s="5">
        <f t="shared" si="20"/>
        <v>198587.82139772899</v>
      </c>
      <c r="V67" s="5">
        <f t="shared" si="21"/>
        <v>208869.45853365213</v>
      </c>
      <c r="W67" s="5">
        <f t="shared" si="22"/>
        <v>224367.46047518248</v>
      </c>
      <c r="Y67" s="11">
        <f t="shared" si="23"/>
        <v>100000</v>
      </c>
      <c r="Z67" s="5">
        <f>MAX(Y67*(1+B67)*(1-AMC)*(1-GuaranteeCharge1),MAX($Y67:Y67)*GuaranteeLevel1)</f>
        <v>102371.59311089224</v>
      </c>
      <c r="AA67" s="5">
        <f>MAX(Z67*(1+C67)*(1-AMC)*(1-GuaranteeCharge1),MAX($Y67:Z67)*GuaranteeLevel1)</f>
        <v>103367.01074539725</v>
      </c>
      <c r="AB67" s="5">
        <f>MAX(AA67*(1+D67)*(1-AMC)*(1-GuaranteeCharge1),MAX($Y67:AA67)*GuaranteeLevel1)</f>
        <v>101076.99493388014</v>
      </c>
      <c r="AC67" s="5">
        <f>MAX(AB67*(1+E67)*(1-AMC)*(1-GuaranteeCharge1),MAX($Y67:AB67)*GuaranteeLevel1)</f>
        <v>120174.57521398921</v>
      </c>
      <c r="AD67" s="5">
        <f>MAX(AC67*(1+F67)*(1-AMC)*(1-GuaranteeCharge1),MAX($Y67:AC67)*GuaranteeLevel1)</f>
        <v>134340.84956107516</v>
      </c>
      <c r="AE67" s="5">
        <f>MAX(AD67*(1+G67)*(1-AMC)*(1-GuaranteeCharge1),MAX($Y67:AD67)*GuaranteeLevel1)</f>
        <v>137050.57065355667</v>
      </c>
      <c r="AF67" s="5">
        <f>MAX(AE67*(1+H67)*(1-AMC)*(1-GuaranteeCharge1),MAX($Y67:AE67)*GuaranteeLevel1)</f>
        <v>134284.5086946376</v>
      </c>
      <c r="AG67" s="5">
        <f>MAX(AF67*(1+I67)*(1-AMC)*(1-GuaranteeCharge1),MAX($Y67:AF67)*GuaranteeLevel1)</f>
        <v>175971.54837027419</v>
      </c>
      <c r="AH67" s="5">
        <f>MAX(AG67*(1+J67)*(1-AMC)*(1-GuaranteeCharge1),MAX($Y67:AG67)*GuaranteeLevel1)</f>
        <v>182306.02229397412</v>
      </c>
      <c r="AI67" s="5">
        <f>MAX(AH67*(1+K67)*(1-AMC)*(1-GuaranteeCharge1),MAX($Y67:AH67)*GuaranteeLevel1)</f>
        <v>192895.53602288949</v>
      </c>
    </row>
    <row r="68" spans="1:35" x14ac:dyDescent="0.3">
      <c r="A68">
        <v>65</v>
      </c>
      <c r="B68" s="6">
        <f>NORMINV(Data!B66,BaseMean,BaseSD)</f>
        <v>0.19489899993684195</v>
      </c>
      <c r="C68" s="6">
        <f>NORMINV(Data!C66,BaseMean,BaseSD)</f>
        <v>0.14496002144355097</v>
      </c>
      <c r="D68" s="6">
        <f>NORMINV(Data!D66,BaseMean,BaseSD)</f>
        <v>0.18002094609897745</v>
      </c>
      <c r="E68" s="6">
        <f>NORMINV(Data!E66,BaseMean,BaseSD)</f>
        <v>8.3577858023813414E-3</v>
      </c>
      <c r="F68" s="6">
        <f>NORMINV(Data!F66,BaseMean,BaseSD)</f>
        <v>2.7822897438049495E-2</v>
      </c>
      <c r="G68" s="6">
        <f>NORMINV(Data!G66,BaseMean,BaseSD)</f>
        <v>0.23735538762530434</v>
      </c>
      <c r="H68" s="6">
        <f>NORMINV(Data!H66,BaseMean,BaseSD)</f>
        <v>0.12236498824487671</v>
      </c>
      <c r="I68" s="6">
        <f>NORMINV(Data!I66,BaseMean,BaseSD)</f>
        <v>-5.2812968238690805E-2</v>
      </c>
      <c r="J68" s="6">
        <f>NORMINV(Data!J66,BaseMean,BaseSD)</f>
        <v>-0.1279949597931071</v>
      </c>
      <c r="K68" s="6">
        <f>NORMINV(Data!K66,BaseMean,BaseSD)</f>
        <v>0.17532797967934355</v>
      </c>
      <c r="M68" s="11">
        <f t="shared" ref="M68:M103" si="24">Investment</f>
        <v>100000</v>
      </c>
      <c r="N68" s="5">
        <f t="shared" ref="N68:N99" si="25">M68*(1+B68)*(1-AMC)</f>
        <v>118295.00099374735</v>
      </c>
      <c r="O68" s="5">
        <f t="shared" ref="O68:O99" si="26">N68*(1+C68)*(1-AMC)</f>
        <v>134088.6164057212</v>
      </c>
      <c r="P68" s="5">
        <f t="shared" ref="P68:P99" si="27">O68*(1+D68)*(1-AMC)</f>
        <v>156645.10223226019</v>
      </c>
      <c r="Q68" s="5">
        <f t="shared" ref="Q68:Q99" si="28">P68*(1+E68)*(1-AMC)</f>
        <v>156374.76535927245</v>
      </c>
      <c r="R68" s="5">
        <f t="shared" ref="R68:R99" si="29">Q68*(1+F68)*(1-AMC)</f>
        <v>159118.3087735849</v>
      </c>
      <c r="S68" s="5">
        <f t="shared" ref="S68:S99" si="30">R68*(1+G68)*(1-AMC)</f>
        <v>194917.03766451377</v>
      </c>
      <c r="T68" s="5">
        <f t="shared" ref="T68:T99" si="31">S68*(1+H68)*(1-AMC)</f>
        <v>216580.37810018761</v>
      </c>
      <c r="U68" s="5">
        <f t="shared" ref="U68:U99" si="32">T68*(1+I68)*(1-AMC)</f>
        <v>203090.70421575414</v>
      </c>
      <c r="V68" s="5">
        <f t="shared" ref="V68:V99" si="33">U68*(1+J68)*(1-AMC)</f>
        <v>175325.15651835184</v>
      </c>
      <c r="W68" s="5">
        <f t="shared" ref="W68:W99" si="34">V68*(1+K68)*(1-AMC)</f>
        <v>204003.91637770238</v>
      </c>
      <c r="Y68" s="11">
        <f t="shared" ref="Y68:Y103" si="35">Investment</f>
        <v>100000</v>
      </c>
      <c r="Z68" s="5">
        <f>MAX(Y68*(1+B68)*(1-AMC)*(1-GuaranteeCharge1),MAX($Y68:Y68)*GuaranteeLevel1)</f>
        <v>116520.57597884114</v>
      </c>
      <c r="AA68" s="5">
        <f>MAX(Z68*(1+C68)*(1-AMC)*(1-GuaranteeCharge1),MAX($Y68:Z68)*GuaranteeLevel1)</f>
        <v>130096.12785224084</v>
      </c>
      <c r="AB68" s="5">
        <f>MAX(AA68*(1+D68)*(1-AMC)*(1-GuaranteeCharge1),MAX($Y68:AA68)*GuaranteeLevel1)</f>
        <v>149701.27939859519</v>
      </c>
      <c r="AC68" s="5">
        <f>MAX(AB68*(1+E68)*(1-AMC)*(1-GuaranteeCharge1),MAX($Y68:AB68)*GuaranteeLevel1)</f>
        <v>147201.28222809124</v>
      </c>
      <c r="AD68" s="5">
        <f>MAX(AC68*(1+F68)*(1-AMC)*(1-GuaranteeCharge1),MAX($Y68:AC68)*GuaranteeLevel1)</f>
        <v>147537.12172337691</v>
      </c>
      <c r="AE68" s="5">
        <f>MAX(AD68*(1+G68)*(1-AMC)*(1-GuaranteeCharge1),MAX($Y68:AD68)*GuaranteeLevel1)</f>
        <v>178019.33950603785</v>
      </c>
      <c r="AF68" s="5">
        <f>MAX(AE68*(1+H68)*(1-AMC)*(1-GuaranteeCharge1),MAX($Y68:AE68)*GuaranteeLevel1)</f>
        <v>194837.57744583735</v>
      </c>
      <c r="AG68" s="5">
        <f>MAX(AF68*(1+I68)*(1-AMC)*(1-GuaranteeCharge1),MAX($Y68:AF68)*GuaranteeLevel1)</f>
        <v>179961.61813407316</v>
      </c>
      <c r="AH68" s="5">
        <f>MAX(AG68*(1+J68)*(1-AMC)*(1-GuaranteeCharge1),MAX($Y68:AG68)*GuaranteeLevel1)</f>
        <v>155870.06195666987</v>
      </c>
      <c r="AI68" s="5">
        <f>MAX(AH68*(1+K68)*(1-AMC)*(1-GuaranteeCharge1),MAX($Y68:AH68)*GuaranteeLevel1)</f>
        <v>178645.96365347804</v>
      </c>
    </row>
    <row r="69" spans="1:35" x14ac:dyDescent="0.3">
      <c r="A69">
        <v>66</v>
      </c>
      <c r="B69" s="6">
        <f>NORMINV(Data!B67,BaseMean,BaseSD)</f>
        <v>4.6095898458042114E-2</v>
      </c>
      <c r="C69" s="6">
        <f>NORMINV(Data!C67,BaseMean,BaseSD)</f>
        <v>-0.13147897002627124</v>
      </c>
      <c r="D69" s="6">
        <f>NORMINV(Data!D67,BaseMean,BaseSD)</f>
        <v>-8.2203093178896666E-2</v>
      </c>
      <c r="E69" s="6">
        <f>NORMINV(Data!E67,BaseMean,BaseSD)</f>
        <v>0.15013647731744617</v>
      </c>
      <c r="F69" s="6">
        <f>NORMINV(Data!F67,BaseMean,BaseSD)</f>
        <v>0.26162683816671456</v>
      </c>
      <c r="G69" s="6">
        <f>NORMINV(Data!G67,BaseMean,BaseSD)</f>
        <v>3.217782173885321E-2</v>
      </c>
      <c r="H69" s="6">
        <f>NORMINV(Data!H67,BaseMean,BaseSD)</f>
        <v>-5.5677704075544426E-2</v>
      </c>
      <c r="I69" s="6">
        <f>NORMINV(Data!I67,BaseMean,BaseSD)</f>
        <v>0.10793217206224698</v>
      </c>
      <c r="J69" s="6">
        <f>NORMINV(Data!J67,BaseMean,BaseSD)</f>
        <v>0.21305154329104697</v>
      </c>
      <c r="K69" s="6">
        <f>NORMINV(Data!K67,BaseMean,BaseSD)</f>
        <v>0.33729387552429985</v>
      </c>
      <c r="M69" s="11">
        <f t="shared" si="24"/>
        <v>100000</v>
      </c>
      <c r="N69" s="5">
        <f t="shared" si="25"/>
        <v>103563.49394734617</v>
      </c>
      <c r="O69" s="5">
        <f t="shared" si="26"/>
        <v>89047.60170651885</v>
      </c>
      <c r="P69" s="5">
        <f t="shared" si="27"/>
        <v>80910.337272019795</v>
      </c>
      <c r="Q69" s="5">
        <f t="shared" si="28"/>
        <v>92127.350985721248</v>
      </c>
      <c r="R69" s="5">
        <f t="shared" si="29"/>
        <v>115068.03514746275</v>
      </c>
      <c r="S69" s="5">
        <f t="shared" si="30"/>
        <v>117582.96713157513</v>
      </c>
      <c r="T69" s="5">
        <f t="shared" si="31"/>
        <v>109925.85530846583</v>
      </c>
      <c r="U69" s="5">
        <f t="shared" si="32"/>
        <v>120572.48772133175</v>
      </c>
      <c r="V69" s="5">
        <f t="shared" si="33"/>
        <v>144798.03588571426</v>
      </c>
      <c r="W69" s="5">
        <f t="shared" si="34"/>
        <v>191701.15131213432</v>
      </c>
      <c r="Y69" s="11">
        <f t="shared" si="35"/>
        <v>100000</v>
      </c>
      <c r="Z69" s="5">
        <f>MAX(Y69*(1+B69)*(1-AMC)*(1-GuaranteeCharge1),MAX($Y69:Y69)*GuaranteeLevel1)</f>
        <v>102010.04153813598</v>
      </c>
      <c r="AA69" s="5">
        <f>MAX(Z69*(1+C69)*(1-AMC)*(1-GuaranteeCharge1),MAX($Y69:Z69)*GuaranteeLevel1)</f>
        <v>86396.20936570724</v>
      </c>
      <c r="AB69" s="5">
        <f>MAX(AA69*(1+D69)*(1-AMC)*(1-GuaranteeCharge1),MAX($Y69:AA69)*GuaranteeLevel1)</f>
        <v>81608.033230508794</v>
      </c>
      <c r="AC69" s="5">
        <f>MAX(AB69*(1+E69)*(1-AMC)*(1-GuaranteeCharge1),MAX($Y69:AB69)*GuaranteeLevel1)</f>
        <v>91527.945520408</v>
      </c>
      <c r="AD69" s="5">
        <f>MAX(AC69*(1+F69)*(1-AMC)*(1-GuaranteeCharge1),MAX($Y69:AC69)*GuaranteeLevel1)</f>
        <v>112604.58081491408</v>
      </c>
      <c r="AE69" s="5">
        <f>MAX(AD69*(1+G69)*(1-AMC)*(1-GuaranteeCharge1),MAX($Y69:AD69)*GuaranteeLevel1)</f>
        <v>113339.68636241232</v>
      </c>
      <c r="AF69" s="5">
        <f>MAX(AE69*(1+H69)*(1-AMC)*(1-GuaranteeCharge1),MAX($Y69:AE69)*GuaranteeLevel1)</f>
        <v>104369.5174029099</v>
      </c>
      <c r="AG69" s="5">
        <f>MAX(AF69*(1+I69)*(1-AMC)*(1-GuaranteeCharge1),MAX($Y69:AF69)*GuaranteeLevel1)</f>
        <v>112760.83261237909</v>
      </c>
      <c r="AH69" s="5">
        <f>MAX(AG69*(1+J69)*(1-AMC)*(1-GuaranteeCharge1),MAX($Y69:AG69)*GuaranteeLevel1)</f>
        <v>133385.60217795262</v>
      </c>
      <c r="AI69" s="5">
        <f>MAX(AH69*(1+K69)*(1-AMC)*(1-GuaranteeCharge1),MAX($Y69:AH69)*GuaranteeLevel1)</f>
        <v>173943.11151613569</v>
      </c>
    </row>
    <row r="70" spans="1:35" x14ac:dyDescent="0.3">
      <c r="A70">
        <v>67</v>
      </c>
      <c r="B70" s="6">
        <f>NORMINV(Data!B68,BaseMean,BaseSD)</f>
        <v>-2.431872650974487E-2</v>
      </c>
      <c r="C70" s="6">
        <f>NORMINV(Data!C68,BaseMean,BaseSD)</f>
        <v>-7.7965674447372471E-2</v>
      </c>
      <c r="D70" s="6">
        <f>NORMINV(Data!D68,BaseMean,BaseSD)</f>
        <v>0.10598221739897284</v>
      </c>
      <c r="E70" s="6">
        <f>NORMINV(Data!E68,BaseMean,BaseSD)</f>
        <v>9.442759248806637E-3</v>
      </c>
      <c r="F70" s="6">
        <f>NORMINV(Data!F68,BaseMean,BaseSD)</f>
        <v>-2.3203425690161983E-3</v>
      </c>
      <c r="G70" s="6">
        <f>NORMINV(Data!G68,BaseMean,BaseSD)</f>
        <v>-8.6754003386366185E-3</v>
      </c>
      <c r="H70" s="6">
        <f>NORMINV(Data!H68,BaseMean,BaseSD)</f>
        <v>0.28099578454733237</v>
      </c>
      <c r="I70" s="6">
        <f>NORMINV(Data!I68,BaseMean,BaseSD)</f>
        <v>0.12777277462198067</v>
      </c>
      <c r="J70" s="6">
        <f>NORMINV(Data!J68,BaseMean,BaseSD)</f>
        <v>-5.7492018751042553E-3</v>
      </c>
      <c r="K70" s="6">
        <f>NORMINV(Data!K68,BaseMean,BaseSD)</f>
        <v>-6.5793120860138152E-2</v>
      </c>
      <c r="M70" s="11">
        <f t="shared" si="24"/>
        <v>100000</v>
      </c>
      <c r="N70" s="5">
        <f t="shared" si="25"/>
        <v>96592.446075535263</v>
      </c>
      <c r="O70" s="5">
        <f t="shared" si="26"/>
        <v>88170.935362027361</v>
      </c>
      <c r="P70" s="5">
        <f t="shared" si="27"/>
        <v>96540.331735818167</v>
      </c>
      <c r="Q70" s="5">
        <f t="shared" si="28"/>
        <v>96477.419457737429</v>
      </c>
      <c r="R70" s="5">
        <f t="shared" si="29"/>
        <v>95291.023206476602</v>
      </c>
      <c r="S70" s="5">
        <f t="shared" si="30"/>
        <v>93519.692077167289</v>
      </c>
      <c r="T70" s="5">
        <f t="shared" si="31"/>
        <v>118600.3480097857</v>
      </c>
      <c r="U70" s="5">
        <f t="shared" si="32"/>
        <v>132416.70111066723</v>
      </c>
      <c r="V70" s="5">
        <f t="shared" si="33"/>
        <v>130338.85665670318</v>
      </c>
      <c r="W70" s="5">
        <f t="shared" si="34"/>
        <v>120545.82194283733</v>
      </c>
      <c r="Y70" s="11">
        <f t="shared" si="35"/>
        <v>100000</v>
      </c>
      <c r="Z70" s="5">
        <f>MAX(Y70*(1+B70)*(1-AMC)*(1-GuaranteeCharge1),MAX($Y70:Y70)*GuaranteeLevel1)</f>
        <v>95143.559384402237</v>
      </c>
      <c r="AA70" s="5">
        <f>MAX(Z70*(1+C70)*(1-AMC)*(1-GuaranteeCharge1),MAX($Y70:Z70)*GuaranteeLevel1)</f>
        <v>85545.645761622989</v>
      </c>
      <c r="AB70" s="5">
        <f>MAX(AA70*(1+D70)*(1-AMC)*(1-GuaranteeCharge1),MAX($Y70:AA70)*GuaranteeLevel1)</f>
        <v>92260.855708008399</v>
      </c>
      <c r="AC70" s="5">
        <f>MAX(AB70*(1+E70)*(1-AMC)*(1-GuaranteeCharge1),MAX($Y70:AB70)*GuaranteeLevel1)</f>
        <v>90817.7212455478</v>
      </c>
      <c r="AD70" s="5">
        <f>MAX(AC70*(1+F70)*(1-AMC)*(1-GuaranteeCharge1),MAX($Y70:AC70)*GuaranteeLevel1)</f>
        <v>88355.409244350827</v>
      </c>
      <c r="AE70" s="5">
        <f>MAX(AD70*(1+G70)*(1-AMC)*(1-GuaranteeCharge1),MAX($Y70:AD70)*GuaranteeLevel1)</f>
        <v>85412.306763249755</v>
      </c>
      <c r="AF70" s="5">
        <f>MAX(AE70*(1+H70)*(1-AMC)*(1-GuaranteeCharge1),MAX($Y70:AE70)*GuaranteeLevel1)</f>
        <v>106693.8967101187</v>
      </c>
      <c r="AG70" s="5">
        <f>MAX(AF70*(1+I70)*(1-AMC)*(1-GuaranteeCharge1),MAX($Y70:AF70)*GuaranteeLevel1)</f>
        <v>117336.35910059072</v>
      </c>
      <c r="AH70" s="5">
        <f>MAX(AG70*(1+J70)*(1-AMC)*(1-GuaranteeCharge1),MAX($Y70:AG70)*GuaranteeLevel1)</f>
        <v>113762.72373301363</v>
      </c>
      <c r="AI70" s="5">
        <f>MAX(AH70*(1+K70)*(1-AMC)*(1-GuaranteeCharge1),MAX($Y70:AH70)*GuaranteeLevel1)</f>
        <v>103636.91281140738</v>
      </c>
    </row>
    <row r="71" spans="1:35" x14ac:dyDescent="0.3">
      <c r="A71">
        <v>68</v>
      </c>
      <c r="B71" s="6">
        <f>NORMINV(Data!B69,BaseMean,BaseSD)</f>
        <v>0.15899446527599242</v>
      </c>
      <c r="C71" s="6">
        <f>NORMINV(Data!C69,BaseMean,BaseSD)</f>
        <v>-0.1585215148662496</v>
      </c>
      <c r="D71" s="6">
        <f>NORMINV(Data!D69,BaseMean,BaseSD)</f>
        <v>0.22074938745832956</v>
      </c>
      <c r="E71" s="6">
        <f>NORMINV(Data!E69,BaseMean,BaseSD)</f>
        <v>-0.11410741972766909</v>
      </c>
      <c r="F71" s="6">
        <f>NORMINV(Data!F69,BaseMean,BaseSD)</f>
        <v>-8.6266043506219067E-2</v>
      </c>
      <c r="G71" s="6">
        <f>NORMINV(Data!G69,BaseMean,BaseSD)</f>
        <v>0.23308716275051694</v>
      </c>
      <c r="H71" s="6">
        <f>NORMINV(Data!H69,BaseMean,BaseSD)</f>
        <v>-1.1342160922729258E-2</v>
      </c>
      <c r="I71" s="6">
        <f>NORMINV(Data!I69,BaseMean,BaseSD)</f>
        <v>-0.13270272079836304</v>
      </c>
      <c r="J71" s="6">
        <f>NORMINV(Data!J69,BaseMean,BaseSD)</f>
        <v>-7.9020730462040778E-3</v>
      </c>
      <c r="K71" s="6">
        <f>NORMINV(Data!K69,BaseMean,BaseSD)</f>
        <v>-8.2573253963131296E-2</v>
      </c>
      <c r="M71" s="11">
        <f t="shared" si="24"/>
        <v>100000</v>
      </c>
      <c r="N71" s="5">
        <f t="shared" si="25"/>
        <v>114740.45206232327</v>
      </c>
      <c r="O71" s="5">
        <f t="shared" si="26"/>
        <v>95586.105567115839</v>
      </c>
      <c r="P71" s="5">
        <f t="shared" si="27"/>
        <v>115519.81302237805</v>
      </c>
      <c r="Q71" s="5">
        <f t="shared" si="28"/>
        <v>101314.76377866197</v>
      </c>
      <c r="R71" s="5">
        <f t="shared" si="29"/>
        <v>91648.992559122518</v>
      </c>
      <c r="S71" s="5">
        <f t="shared" si="30"/>
        <v>111881.0842416349</v>
      </c>
      <c r="T71" s="5">
        <f t="shared" si="31"/>
        <v>109505.98987015728</v>
      </c>
      <c r="U71" s="5">
        <f t="shared" si="32"/>
        <v>94024.504599962733</v>
      </c>
      <c r="V71" s="5">
        <f t="shared" si="33"/>
        <v>92348.700935515881</v>
      </c>
      <c r="W71" s="5">
        <f t="shared" si="34"/>
        <v>83875.936518002243</v>
      </c>
      <c r="Y71" s="11">
        <f t="shared" si="35"/>
        <v>100000</v>
      </c>
      <c r="Z71" s="5">
        <f>MAX(Y71*(1+B71)*(1-AMC)*(1-GuaranteeCharge1),MAX($Y71:Y71)*GuaranteeLevel1)</f>
        <v>113019.34528138842</v>
      </c>
      <c r="AA71" s="5">
        <f>MAX(Z71*(1+C71)*(1-AMC)*(1-GuaranteeCharge1),MAX($Y71:Z71)*GuaranteeLevel1)</f>
        <v>92740.029273854962</v>
      </c>
      <c r="AB71" s="5">
        <f>MAX(AA71*(1+D71)*(1-AMC)*(1-GuaranteeCharge1),MAX($Y71:AA71)*GuaranteeLevel1)</f>
        <v>110399.00743079218</v>
      </c>
      <c r="AC71" s="5">
        <f>MAX(AB71*(1+E71)*(1-AMC)*(1-GuaranteeCharge1),MAX($Y71:AB71)*GuaranteeLevel1)</f>
        <v>95371.290262792332</v>
      </c>
      <c r="AD71" s="5">
        <f>MAX(AC71*(1+F71)*(1-AMC)*(1-GuaranteeCharge1),MAX($Y71:AC71)*GuaranteeLevel1)</f>
        <v>90415.476225110746</v>
      </c>
      <c r="AE71" s="5">
        <f>MAX(AD71*(1+G71)*(1-AMC)*(1-GuaranteeCharge1),MAX($Y71:AD71)*GuaranteeLevel1)</f>
        <v>108719.63249543673</v>
      </c>
      <c r="AF71" s="5">
        <f>MAX(AE71*(1+H71)*(1-AMC)*(1-GuaranteeCharge1),MAX($Y71:AE71)*GuaranteeLevel1)</f>
        <v>104815.47698254741</v>
      </c>
      <c r="AG71" s="5">
        <f>MAX(AF71*(1+I71)*(1-AMC)*(1-GuaranteeCharge1),MAX($Y71:AF71)*GuaranteeLevel1)</f>
        <v>90415.476225110746</v>
      </c>
      <c r="AH71" s="5">
        <f>MAX(AG71*(1+J71)*(1-AMC)*(1-GuaranteeCharge1),MAX($Y71:AG71)*GuaranteeLevel1)</f>
        <v>90415.476225110746</v>
      </c>
      <c r="AI71" s="5">
        <f>MAX(AH71*(1+K71)*(1-AMC)*(1-GuaranteeCharge1),MAX($Y71:AH71)*GuaranteeLevel1)</f>
        <v>90415.476225110746</v>
      </c>
    </row>
    <row r="72" spans="1:35" x14ac:dyDescent="0.3">
      <c r="A72">
        <v>69</v>
      </c>
      <c r="B72" s="6">
        <f>NORMINV(Data!B70,BaseMean,BaseSD)</f>
        <v>0.20665772656421444</v>
      </c>
      <c r="C72" s="6">
        <f>NORMINV(Data!C70,BaseMean,BaseSD)</f>
        <v>0.17695670895869314</v>
      </c>
      <c r="D72" s="6">
        <f>NORMINV(Data!D70,BaseMean,BaseSD)</f>
        <v>0.14136768533572486</v>
      </c>
      <c r="E72" s="6">
        <f>NORMINV(Data!E70,BaseMean,BaseSD)</f>
        <v>0.13904085901578633</v>
      </c>
      <c r="F72" s="6">
        <f>NORMINV(Data!F70,BaseMean,BaseSD)</f>
        <v>8.7493507745526555E-2</v>
      </c>
      <c r="G72" s="6">
        <f>NORMINV(Data!G70,BaseMean,BaseSD)</f>
        <v>-3.8211061021016304E-2</v>
      </c>
      <c r="H72" s="6">
        <f>NORMINV(Data!H70,BaseMean,BaseSD)</f>
        <v>-0.31745929006178497</v>
      </c>
      <c r="I72" s="6">
        <f>NORMINV(Data!I70,BaseMean,BaseSD)</f>
        <v>8.3751853251433403E-2</v>
      </c>
      <c r="J72" s="6">
        <f>NORMINV(Data!J70,BaseMean,BaseSD)</f>
        <v>9.0441769064286082E-2</v>
      </c>
      <c r="K72" s="6">
        <f>NORMINV(Data!K70,BaseMean,BaseSD)</f>
        <v>-2.3152457053322709E-2</v>
      </c>
      <c r="M72" s="11">
        <f t="shared" si="24"/>
        <v>100000</v>
      </c>
      <c r="N72" s="5">
        <f t="shared" si="25"/>
        <v>119459.11492985723</v>
      </c>
      <c r="O72" s="5">
        <f t="shared" si="26"/>
        <v>139192.22469533343</v>
      </c>
      <c r="P72" s="5">
        <f t="shared" si="27"/>
        <v>157280.8122440704</v>
      </c>
      <c r="Q72" s="5">
        <f t="shared" si="28"/>
        <v>177357.7787703347</v>
      </c>
      <c r="R72" s="5">
        <f t="shared" si="29"/>
        <v>190946.67863129728</v>
      </c>
      <c r="S72" s="5">
        <f t="shared" si="30"/>
        <v>181813.89940793283</v>
      </c>
      <c r="T72" s="5">
        <f t="shared" si="31"/>
        <v>122854.43409874043</v>
      </c>
      <c r="U72" s="5">
        <f t="shared" si="32"/>
        <v>131812.28342831938</v>
      </c>
      <c r="V72" s="5">
        <f t="shared" si="33"/>
        <v>142296.28333071986</v>
      </c>
      <c r="W72" s="5">
        <f t="shared" si="34"/>
        <v>137611.75699463734</v>
      </c>
      <c r="Y72" s="11">
        <f t="shared" si="35"/>
        <v>100000</v>
      </c>
      <c r="Z72" s="5">
        <f>MAX(Y72*(1+B72)*(1-AMC)*(1-GuaranteeCharge1),MAX($Y72:Y72)*GuaranteeLevel1)</f>
        <v>117667.22820590937</v>
      </c>
      <c r="AA72" s="5">
        <f>MAX(Z72*(1+C72)*(1-AMC)*(1-GuaranteeCharge1),MAX($Y72:Z72)*GuaranteeLevel1)</f>
        <v>135047.77620502986</v>
      </c>
      <c r="AB72" s="5">
        <f>MAX(AA72*(1+D72)*(1-AMC)*(1-GuaranteeCharge1),MAX($Y72:AA72)*GuaranteeLevel1)</f>
        <v>150308.80941861065</v>
      </c>
      <c r="AC72" s="5">
        <f>MAX(AB72*(1+E72)*(1-AMC)*(1-GuaranteeCharge1),MAX($Y72:AB72)*GuaranteeLevel1)</f>
        <v>166953.35969417868</v>
      </c>
      <c r="AD72" s="5">
        <f>MAX(AC72*(1+F72)*(1-AMC)*(1-GuaranteeCharge1),MAX($Y72:AC72)*GuaranteeLevel1)</f>
        <v>177048.91149884448</v>
      </c>
      <c r="AE72" s="5">
        <f>MAX(AD72*(1+G72)*(1-AMC)*(1-GuaranteeCharge1),MAX($Y72:AD72)*GuaranteeLevel1)</f>
        <v>166052.13517212184</v>
      </c>
      <c r="AF72" s="5">
        <f>MAX(AE72*(1+H72)*(1-AMC)*(1-GuaranteeCharge1),MAX($Y72:AE72)*GuaranteeLevel1)</f>
        <v>141639.1291990756</v>
      </c>
      <c r="AG72" s="5">
        <f>MAX(AF72*(1+I72)*(1-AMC)*(1-GuaranteeCharge1),MAX($Y72:AF72)*GuaranteeLevel1)</f>
        <v>149687.1522936713</v>
      </c>
      <c r="AH72" s="5">
        <f>MAX(AG72*(1+J72)*(1-AMC)*(1-GuaranteeCharge1),MAX($Y72:AG72)*GuaranteeLevel1)</f>
        <v>159168.97884294647</v>
      </c>
      <c r="AI72" s="5">
        <f>MAX(AH72*(1+K72)*(1-AMC)*(1-GuaranteeCharge1),MAX($Y72:AH72)*GuaranteeLevel1)</f>
        <v>151620.05282254671</v>
      </c>
    </row>
    <row r="73" spans="1:35" x14ac:dyDescent="0.3">
      <c r="A73">
        <v>70</v>
      </c>
      <c r="B73" s="6">
        <f>NORMINV(Data!B71,BaseMean,BaseSD)</f>
        <v>0.18484161902981344</v>
      </c>
      <c r="C73" s="6">
        <f>NORMINV(Data!C71,BaseMean,BaseSD)</f>
        <v>4.4387495297154078E-2</v>
      </c>
      <c r="D73" s="6">
        <f>NORMINV(Data!D71,BaseMean,BaseSD)</f>
        <v>0.10744619778807001</v>
      </c>
      <c r="E73" s="6">
        <f>NORMINV(Data!E71,BaseMean,BaseSD)</f>
        <v>0.28025566287963599</v>
      </c>
      <c r="F73" s="6">
        <f>NORMINV(Data!F71,BaseMean,BaseSD)</f>
        <v>0.26854077668377713</v>
      </c>
      <c r="G73" s="6">
        <f>NORMINV(Data!G71,BaseMean,BaseSD)</f>
        <v>-0.46207555807818562</v>
      </c>
      <c r="H73" s="6">
        <f>NORMINV(Data!H71,BaseMean,BaseSD)</f>
        <v>0.25758541489015413</v>
      </c>
      <c r="I73" s="6">
        <f>NORMINV(Data!I71,BaseMean,BaseSD)</f>
        <v>-1.0375978401008998E-3</v>
      </c>
      <c r="J73" s="6">
        <f>NORMINV(Data!J71,BaseMean,BaseSD)</f>
        <v>8.5161591727725444E-2</v>
      </c>
      <c r="K73" s="6">
        <f>NORMINV(Data!K71,BaseMean,BaseSD)</f>
        <v>-0.12746285313533473</v>
      </c>
      <c r="M73" s="11">
        <f t="shared" si="24"/>
        <v>100000</v>
      </c>
      <c r="N73" s="5">
        <f t="shared" si="25"/>
        <v>117299.32028395153</v>
      </c>
      <c r="O73" s="5">
        <f t="shared" si="26"/>
        <v>121280.88387830065</v>
      </c>
      <c r="P73" s="5">
        <f t="shared" si="27"/>
        <v>132968.93317824652</v>
      </c>
      <c r="Q73" s="5">
        <f t="shared" si="28"/>
        <v>168531.88739162887</v>
      </c>
      <c r="R73" s="5">
        <f t="shared" si="29"/>
        <v>211651.67561448214</v>
      </c>
      <c r="S73" s="5">
        <f t="shared" si="30"/>
        <v>112714.08339186982</v>
      </c>
      <c r="T73" s="5">
        <f t="shared" si="31"/>
        <v>140330.11145306475</v>
      </c>
      <c r="U73" s="5">
        <f t="shared" si="32"/>
        <v>138782.66018019474</v>
      </c>
      <c r="V73" s="5">
        <f t="shared" si="33"/>
        <v>149095.59630109469</v>
      </c>
      <c r="W73" s="5">
        <f t="shared" si="34"/>
        <v>128790.53174457666</v>
      </c>
      <c r="Y73" s="11">
        <f t="shared" si="35"/>
        <v>100000</v>
      </c>
      <c r="Z73" s="5">
        <f>MAX(Y73*(1+B73)*(1-AMC)*(1-GuaranteeCharge1),MAX($Y73:Y73)*GuaranteeLevel1)</f>
        <v>115539.83047969226</v>
      </c>
      <c r="AA73" s="5">
        <f>MAX(Z73*(1+C73)*(1-AMC)*(1-GuaranteeCharge1),MAX($Y73:Z73)*GuaranteeLevel1)</f>
        <v>117669.74556082425</v>
      </c>
      <c r="AB73" s="5">
        <f>MAX(AA73*(1+D73)*(1-AMC)*(1-GuaranteeCharge1),MAX($Y73:AA73)*GuaranteeLevel1)</f>
        <v>127074.63644497123</v>
      </c>
      <c r="AC73" s="5">
        <f>MAX(AB73*(1+E73)*(1-AMC)*(1-GuaranteeCharge1),MAX($Y73:AB73)*GuaranteeLevel1)</f>
        <v>158645.22554755679</v>
      </c>
      <c r="AD73" s="5">
        <f>MAX(AC73*(1+F73)*(1-AMC)*(1-GuaranteeCharge1),MAX($Y73:AC73)*GuaranteeLevel1)</f>
        <v>196246.92638308389</v>
      </c>
      <c r="AE73" s="5">
        <f>MAX(AD73*(1+G73)*(1-AMC)*(1-GuaranteeCharge1),MAX($Y73:AD73)*GuaranteeLevel1)</f>
        <v>156997.54110646711</v>
      </c>
      <c r="AF73" s="5">
        <f>MAX(AE73*(1+H73)*(1-AMC)*(1-GuaranteeCharge1),MAX($Y73:AE73)*GuaranteeLevel1)</f>
        <v>192531.48809506308</v>
      </c>
      <c r="AG73" s="5">
        <f>MAX(AF73*(1+I73)*(1-AMC)*(1-GuaranteeCharge1),MAX($Y73:AF73)*GuaranteeLevel1)</f>
        <v>187552.27465056843</v>
      </c>
      <c r="AH73" s="5">
        <f>MAX(AG73*(1+J73)*(1-AMC)*(1-GuaranteeCharge1),MAX($Y73:AG73)*GuaranteeLevel1)</f>
        <v>198466.94044840103</v>
      </c>
      <c r="AI73" s="5">
        <f>MAX(AH73*(1+K73)*(1-AMC)*(1-GuaranteeCharge1),MAX($Y73:AH73)*GuaranteeLevel1)</f>
        <v>168866.50898335697</v>
      </c>
    </row>
    <row r="74" spans="1:35" x14ac:dyDescent="0.3">
      <c r="A74">
        <v>71</v>
      </c>
      <c r="B74" s="6">
        <f>NORMINV(Data!B72,BaseMean,BaseSD)</f>
        <v>4.4687660321645707E-2</v>
      </c>
      <c r="C74" s="6">
        <f>NORMINV(Data!C72,BaseMean,BaseSD)</f>
        <v>-0.20496354314013249</v>
      </c>
      <c r="D74" s="6">
        <f>NORMINV(Data!D72,BaseMean,BaseSD)</f>
        <v>0.12129832119878969</v>
      </c>
      <c r="E74" s="6">
        <f>NORMINV(Data!E72,BaseMean,BaseSD)</f>
        <v>0.12713118221757388</v>
      </c>
      <c r="F74" s="6">
        <f>NORMINV(Data!F72,BaseMean,BaseSD)</f>
        <v>-0.14127788154616716</v>
      </c>
      <c r="G74" s="6">
        <f>NORMINV(Data!G72,BaseMean,BaseSD)</f>
        <v>2.4424908931849801E-2</v>
      </c>
      <c r="H74" s="6">
        <f>NORMINV(Data!H72,BaseMean,BaseSD)</f>
        <v>-0.22510468551810864</v>
      </c>
      <c r="I74" s="6">
        <f>NORMINV(Data!I72,BaseMean,BaseSD)</f>
        <v>8.1420846213665701E-3</v>
      </c>
      <c r="J74" s="6">
        <f>NORMINV(Data!J72,BaseMean,BaseSD)</f>
        <v>0.15317328766455476</v>
      </c>
      <c r="K74" s="6">
        <f>NORMINV(Data!K72,BaseMean,BaseSD)</f>
        <v>6.9810556733594153E-2</v>
      </c>
      <c r="M74" s="11">
        <f t="shared" si="24"/>
        <v>100000</v>
      </c>
      <c r="N74" s="5">
        <f t="shared" si="25"/>
        <v>103424.07837184292</v>
      </c>
      <c r="O74" s="5">
        <f t="shared" si="26"/>
        <v>81403.653694519788</v>
      </c>
      <c r="P74" s="5">
        <f t="shared" si="27"/>
        <v>90365.002424841558</v>
      </c>
      <c r="Q74" s="5">
        <f t="shared" si="28"/>
        <v>100834.67989406353</v>
      </c>
      <c r="R74" s="5">
        <f t="shared" si="29"/>
        <v>85723.0802329219</v>
      </c>
      <c r="S74" s="5">
        <f t="shared" si="30"/>
        <v>86938.690074358994</v>
      </c>
      <c r="T74" s="5">
        <f t="shared" si="31"/>
        <v>66694.699749955951</v>
      </c>
      <c r="U74" s="5">
        <f t="shared" si="32"/>
        <v>66565.356302725559</v>
      </c>
      <c r="V74" s="5">
        <f t="shared" si="33"/>
        <v>75993.776864454761</v>
      </c>
      <c r="W74" s="5">
        <f t="shared" si="34"/>
        <v>80485.955288294383</v>
      </c>
      <c r="Y74" s="11">
        <f t="shared" si="35"/>
        <v>100000</v>
      </c>
      <c r="Z74" s="5">
        <f>MAX(Y74*(1+B74)*(1-AMC)*(1-GuaranteeCharge1),MAX($Y74:Y74)*GuaranteeLevel1)</f>
        <v>101872.71719626526</v>
      </c>
      <c r="AA74" s="5">
        <f>MAX(Z74*(1+C74)*(1-AMC)*(1-GuaranteeCharge1),MAX($Y74:Z74)*GuaranteeLevel1)</f>
        <v>81498.17375701222</v>
      </c>
      <c r="AB74" s="5">
        <f>MAX(AA74*(1+D74)*(1-AMC)*(1-GuaranteeCharge1),MAX($Y74:AA74)*GuaranteeLevel1)</f>
        <v>89112.878843954604</v>
      </c>
      <c r="AC74" s="5">
        <f>MAX(AB74*(1+E74)*(1-AMC)*(1-GuaranteeCharge1),MAX($Y74:AB74)*GuaranteeLevel1)</f>
        <v>97945.923155815355</v>
      </c>
      <c r="AD74" s="5">
        <f>MAX(AC74*(1+F74)*(1-AMC)*(1-GuaranteeCharge1),MAX($Y74:AC74)*GuaranteeLevel1)</f>
        <v>82018.238610215078</v>
      </c>
      <c r="AE74" s="5">
        <f>MAX(AD74*(1+G74)*(1-AMC)*(1-GuaranteeCharge1),MAX($Y74:AD74)*GuaranteeLevel1)</f>
        <v>81933.591682537648</v>
      </c>
      <c r="AF74" s="5">
        <f>MAX(AE74*(1+H74)*(1-AMC)*(1-GuaranteeCharge1),MAX($Y74:AE74)*GuaranteeLevel1)</f>
        <v>81498.17375701222</v>
      </c>
      <c r="AG74" s="5">
        <f>MAX(AF74*(1+I74)*(1-AMC)*(1-GuaranteeCharge1),MAX($Y74:AF74)*GuaranteeLevel1)</f>
        <v>81498.17375701222</v>
      </c>
      <c r="AH74" s="5">
        <f>MAX(AG74*(1+J74)*(1-AMC)*(1-GuaranteeCharge1),MAX($Y74:AG74)*GuaranteeLevel1)</f>
        <v>91646.076273325671</v>
      </c>
      <c r="AI74" s="5">
        <f>MAX(AH74*(1+K74)*(1-AMC)*(1-GuaranteeCharge1),MAX($Y74:AH74)*GuaranteeLevel1)</f>
        <v>95607.547974387649</v>
      </c>
    </row>
    <row r="75" spans="1:35" x14ac:dyDescent="0.3">
      <c r="A75">
        <v>72</v>
      </c>
      <c r="B75" s="6">
        <f>NORMINV(Data!B73,BaseMean,BaseSD)</f>
        <v>0.25065823672427484</v>
      </c>
      <c r="C75" s="6">
        <f>NORMINV(Data!C73,BaseMean,BaseSD)</f>
        <v>0.17196076265452304</v>
      </c>
      <c r="D75" s="6">
        <f>NORMINV(Data!D73,BaseMean,BaseSD)</f>
        <v>-0.12099394165178838</v>
      </c>
      <c r="E75" s="6">
        <f>NORMINV(Data!E73,BaseMean,BaseSD)</f>
        <v>0.1916491695613679</v>
      </c>
      <c r="F75" s="6">
        <f>NORMINV(Data!F73,BaseMean,BaseSD)</f>
        <v>-0.17865143085683516</v>
      </c>
      <c r="G75" s="6">
        <f>NORMINV(Data!G73,BaseMean,BaseSD)</f>
        <v>0.24028101532580043</v>
      </c>
      <c r="H75" s="6">
        <f>NORMINV(Data!H73,BaseMean,BaseSD)</f>
        <v>6.210837525262021E-2</v>
      </c>
      <c r="I75" s="6">
        <f>NORMINV(Data!I73,BaseMean,BaseSD)</f>
        <v>0.13436333664471228</v>
      </c>
      <c r="J75" s="6">
        <f>NORMINV(Data!J73,BaseMean,BaseSD)</f>
        <v>5.2600486441485704E-2</v>
      </c>
      <c r="K75" s="6">
        <f>NORMINV(Data!K73,BaseMean,BaseSD)</f>
        <v>0.23300816098862037</v>
      </c>
      <c r="M75" s="11">
        <f t="shared" si="24"/>
        <v>100000</v>
      </c>
      <c r="N75" s="5">
        <f t="shared" si="25"/>
        <v>123815.16543570321</v>
      </c>
      <c r="O75" s="5">
        <f t="shared" si="26"/>
        <v>143655.45055510043</v>
      </c>
      <c r="P75" s="5">
        <f t="shared" si="27"/>
        <v>125011.27123914848</v>
      </c>
      <c r="Q75" s="5">
        <f t="shared" si="28"/>
        <v>147479.88178236279</v>
      </c>
      <c r="R75" s="5">
        <f t="shared" si="29"/>
        <v>119921.06598055329</v>
      </c>
      <c r="S75" s="5">
        <f t="shared" si="30"/>
        <v>147248.46325857981</v>
      </c>
      <c r="T75" s="5">
        <f t="shared" si="31"/>
        <v>154829.8878093152</v>
      </c>
      <c r="U75" s="5">
        <f t="shared" si="32"/>
        <v>173877.01466622425</v>
      </c>
      <c r="V75" s="5">
        <f t="shared" si="33"/>
        <v>181192.79991647438</v>
      </c>
      <c r="W75" s="5">
        <f t="shared" si="34"/>
        <v>221178.0789992972</v>
      </c>
      <c r="Y75" s="11">
        <f t="shared" si="35"/>
        <v>100000</v>
      </c>
      <c r="Z75" s="5">
        <f>MAX(Y75*(1+B75)*(1-AMC)*(1-GuaranteeCharge1),MAX($Y75:Y75)*GuaranteeLevel1)</f>
        <v>121957.93795416766</v>
      </c>
      <c r="AA75" s="5">
        <f>MAX(Z75*(1+C75)*(1-AMC)*(1-GuaranteeCharge1),MAX($Y75:Z75)*GuaranteeLevel1)</f>
        <v>139378.10951482231</v>
      </c>
      <c r="AB75" s="5">
        <f>MAX(AA75*(1+D75)*(1-AMC)*(1-GuaranteeCharge1),MAX($Y75:AA75)*GuaranteeLevel1)</f>
        <v>119469.72472843279</v>
      </c>
      <c r="AC75" s="5">
        <f>MAX(AB75*(1+E75)*(1-AMC)*(1-GuaranteeCharge1),MAX($Y75:AB75)*GuaranteeLevel1)</f>
        <v>138828.20320359216</v>
      </c>
      <c r="AD75" s="5">
        <f>MAX(AC75*(1+F75)*(1-AMC)*(1-GuaranteeCharge1),MAX($Y75:AC75)*GuaranteeLevel1)</f>
        <v>111502.48761185785</v>
      </c>
      <c r="AE75" s="5">
        <f>MAX(AD75*(1+G75)*(1-AMC)*(1-GuaranteeCharge1),MAX($Y75:AD75)*GuaranteeLevel1)</f>
        <v>134857.80224570486</v>
      </c>
      <c r="AF75" s="5">
        <f>MAX(AE75*(1+H75)*(1-AMC)*(1-GuaranteeCharge1),MAX($Y75:AE75)*GuaranteeLevel1)</f>
        <v>139674.2462426766</v>
      </c>
      <c r="AG75" s="5">
        <f>MAX(AF75*(1+I75)*(1-AMC)*(1-GuaranteeCharge1),MAX($Y75:AF75)*GuaranteeLevel1)</f>
        <v>154504.07661250001</v>
      </c>
      <c r="AH75" s="5">
        <f>MAX(AG75*(1+J75)*(1-AMC)*(1-GuaranteeCharge1),MAX($Y75:AG75)*GuaranteeLevel1)</f>
        <v>158589.68420445226</v>
      </c>
      <c r="AI75" s="5">
        <f>MAX(AH75*(1+K75)*(1-AMC)*(1-GuaranteeCharge1),MAX($Y75:AH75)*GuaranteeLevel1)</f>
        <v>190683.14685711116</v>
      </c>
    </row>
    <row r="76" spans="1:35" x14ac:dyDescent="0.3">
      <c r="A76">
        <v>73</v>
      </c>
      <c r="B76" s="6">
        <f>NORMINV(Data!B74,BaseMean,BaseSD)</f>
        <v>8.4556210574846732E-3</v>
      </c>
      <c r="C76" s="6">
        <f>NORMINV(Data!C74,BaseMean,BaseSD)</f>
        <v>0.52477118122782485</v>
      </c>
      <c r="D76" s="6">
        <f>NORMINV(Data!D74,BaseMean,BaseSD)</f>
        <v>2.7814212773865612E-2</v>
      </c>
      <c r="E76" s="6">
        <f>NORMINV(Data!E74,BaseMean,BaseSD)</f>
        <v>1.7785762990576534E-2</v>
      </c>
      <c r="F76" s="6">
        <f>NORMINV(Data!F74,BaseMean,BaseSD)</f>
        <v>-2.8136562045794761E-2</v>
      </c>
      <c r="G76" s="6">
        <f>NORMINV(Data!G74,BaseMean,BaseSD)</f>
        <v>0.33814640808300006</v>
      </c>
      <c r="H76" s="6">
        <f>NORMINV(Data!H74,BaseMean,BaseSD)</f>
        <v>9.7783279310971666E-2</v>
      </c>
      <c r="I76" s="6">
        <f>NORMINV(Data!I74,BaseMean,BaseSD)</f>
        <v>0.14823990205589438</v>
      </c>
      <c r="J76" s="6">
        <f>NORMINV(Data!J74,BaseMean,BaseSD)</f>
        <v>0.13210865059654664</v>
      </c>
      <c r="K76" s="6">
        <f>NORMINV(Data!K74,BaseMean,BaseSD)</f>
        <v>0.28077638463302373</v>
      </c>
      <c r="M76" s="11">
        <f t="shared" si="24"/>
        <v>100000</v>
      </c>
      <c r="N76" s="5">
        <f t="shared" si="25"/>
        <v>99837.106484690987</v>
      </c>
      <c r="O76" s="5">
        <f t="shared" si="26"/>
        <v>150706.45535718009</v>
      </c>
      <c r="P76" s="5">
        <f t="shared" si="27"/>
        <v>153349.25440515098</v>
      </c>
      <c r="Q76" s="5">
        <f t="shared" si="28"/>
        <v>154515.92101979477</v>
      </c>
      <c r="R76" s="5">
        <f t="shared" si="29"/>
        <v>148666.69047874861</v>
      </c>
      <c r="S76" s="5">
        <f t="shared" si="30"/>
        <v>196948.41988706734</v>
      </c>
      <c r="T76" s="5">
        <f t="shared" si="31"/>
        <v>214044.61541635159</v>
      </c>
      <c r="U76" s="5">
        <f t="shared" si="32"/>
        <v>243316.82255885049</v>
      </c>
      <c r="V76" s="5">
        <f t="shared" si="33"/>
        <v>272706.46885799419</v>
      </c>
      <c r="W76" s="5">
        <f t="shared" si="34"/>
        <v>345783.24519748025</v>
      </c>
      <c r="Y76" s="11">
        <f t="shared" si="35"/>
        <v>100000</v>
      </c>
      <c r="Z76" s="5">
        <f>MAX(Y76*(1+B76)*(1-AMC)*(1-GuaranteeCharge1),MAX($Y76:Y76)*GuaranteeLevel1)</f>
        <v>98339.549887420624</v>
      </c>
      <c r="AA76" s="5">
        <f>MAX(Z76*(1+C76)*(1-AMC)*(1-GuaranteeCharge1),MAX($Y76:Z76)*GuaranteeLevel1)</f>
        <v>146219.17064892006</v>
      </c>
      <c r="AB76" s="5">
        <f>MAX(AA76*(1+D76)*(1-AMC)*(1-GuaranteeCharge1),MAX($Y76:AA76)*GuaranteeLevel1)</f>
        <v>146551.53114990907</v>
      </c>
      <c r="AC76" s="5">
        <f>MAX(AB76*(1+E76)*(1-AMC)*(1-GuaranteeCharge1),MAX($Y76:AB76)*GuaranteeLevel1)</f>
        <v>145451.48410941858</v>
      </c>
      <c r="AD76" s="5">
        <f>MAX(AC76*(1+F76)*(1-AMC)*(1-GuaranteeCharge1),MAX($Y76:AC76)*GuaranteeLevel1)</f>
        <v>137846.2087639783</v>
      </c>
      <c r="AE76" s="5">
        <f>MAX(AD76*(1+G76)*(1-AMC)*(1-GuaranteeCharge1),MAX($Y76:AD76)*GuaranteeLevel1)</f>
        <v>179874.6176586113</v>
      </c>
      <c r="AF76" s="5">
        <f>MAX(AE76*(1+H76)*(1-AMC)*(1-GuaranteeCharge1),MAX($Y76:AE76)*GuaranteeLevel1)</f>
        <v>192556.38344927126</v>
      </c>
      <c r="AG76" s="5">
        <f>MAX(AF76*(1+I76)*(1-AMC)*(1-GuaranteeCharge1),MAX($Y76:AF76)*GuaranteeLevel1)</f>
        <v>215606.56493865856</v>
      </c>
      <c r="AH76" s="5">
        <f>MAX(AG76*(1+J76)*(1-AMC)*(1-GuaranteeCharge1),MAX($Y76:AG76)*GuaranteeLevel1)</f>
        <v>238024.41936874375</v>
      </c>
      <c r="AI76" s="5">
        <f>MAX(AH76*(1+K76)*(1-AMC)*(1-GuaranteeCharge1),MAX($Y76:AH76)*GuaranteeLevel1)</f>
        <v>297280.3823194314</v>
      </c>
    </row>
    <row r="77" spans="1:35" x14ac:dyDescent="0.3">
      <c r="A77">
        <v>74</v>
      </c>
      <c r="B77" s="6">
        <f>NORMINV(Data!B75,BaseMean,BaseSD)</f>
        <v>0.12802277782566482</v>
      </c>
      <c r="C77" s="6">
        <f>NORMINV(Data!C75,BaseMean,BaseSD)</f>
        <v>0.15822411603409925</v>
      </c>
      <c r="D77" s="6">
        <f>NORMINV(Data!D75,BaseMean,BaseSD)</f>
        <v>0.17746192692514351</v>
      </c>
      <c r="E77" s="6">
        <f>NORMINV(Data!E75,BaseMean,BaseSD)</f>
        <v>-6.110931945065276E-2</v>
      </c>
      <c r="F77" s="6">
        <f>NORMINV(Data!F75,BaseMean,BaseSD)</f>
        <v>-6.0710242799829756E-2</v>
      </c>
      <c r="G77" s="6">
        <f>NORMINV(Data!G75,BaseMean,BaseSD)</f>
        <v>0.13835940496535148</v>
      </c>
      <c r="H77" s="6">
        <f>NORMINV(Data!H75,BaseMean,BaseSD)</f>
        <v>0.28837297172549359</v>
      </c>
      <c r="I77" s="6">
        <f>NORMINV(Data!I75,BaseMean,BaseSD)</f>
        <v>0.13629382610539925</v>
      </c>
      <c r="J77" s="6">
        <f>NORMINV(Data!J75,BaseMean,BaseSD)</f>
        <v>0.16277593922931566</v>
      </c>
      <c r="K77" s="6">
        <f>NORMINV(Data!K75,BaseMean,BaseSD)</f>
        <v>0.30260950975622275</v>
      </c>
      <c r="M77" s="11">
        <f t="shared" si="24"/>
        <v>100000</v>
      </c>
      <c r="N77" s="5">
        <f t="shared" si="25"/>
        <v>111674.25500474081</v>
      </c>
      <c r="O77" s="5">
        <f t="shared" si="26"/>
        <v>128050.3771337662</v>
      </c>
      <c r="P77" s="5">
        <f t="shared" si="27"/>
        <v>149266.6993653815</v>
      </c>
      <c r="Q77" s="5">
        <f t="shared" si="28"/>
        <v>138743.66182101268</v>
      </c>
      <c r="R77" s="5">
        <f t="shared" si="29"/>
        <v>129017.29542067231</v>
      </c>
      <c r="S77" s="5">
        <f t="shared" si="30"/>
        <v>145399.37112886232</v>
      </c>
      <c r="T77" s="5">
        <f t="shared" si="31"/>
        <v>185455.33366962717</v>
      </c>
      <c r="U77" s="5">
        <f t="shared" si="32"/>
        <v>208624.43316044298</v>
      </c>
      <c r="V77" s="5">
        <f t="shared" si="33"/>
        <v>240157.63650217449</v>
      </c>
      <c r="W77" s="5">
        <f t="shared" si="34"/>
        <v>309703.30493682757</v>
      </c>
      <c r="Y77" s="11">
        <f t="shared" si="35"/>
        <v>100000</v>
      </c>
      <c r="Z77" s="5">
        <f>MAX(Y77*(1+B77)*(1-AMC)*(1-GuaranteeCharge1),MAX($Y77:Y77)*GuaranteeLevel1)</f>
        <v>109999.14117966971</v>
      </c>
      <c r="AA77" s="5">
        <f>MAX(Z77*(1+C77)*(1-AMC)*(1-GuaranteeCharge1),MAX($Y77:Z77)*GuaranteeLevel1)</f>
        <v>124237.67715460832</v>
      </c>
      <c r="AB77" s="5">
        <f>MAX(AA77*(1+D77)*(1-AMC)*(1-GuaranteeCharge1),MAX($Y77:AA77)*GuaranteeLevel1)</f>
        <v>142649.94914090063</v>
      </c>
      <c r="AC77" s="5">
        <f>MAX(AB77*(1+E77)*(1-AMC)*(1-GuaranteeCharge1),MAX($Y77:AB77)*GuaranteeLevel1)</f>
        <v>130604.48003967361</v>
      </c>
      <c r="AD77" s="5">
        <f>MAX(AC77*(1+F77)*(1-AMC)*(1-GuaranteeCharge1),MAX($Y77:AC77)*GuaranteeLevel1)</f>
        <v>119626.96540462838</v>
      </c>
      <c r="AE77" s="5">
        <f>MAX(AD77*(1+G77)*(1-AMC)*(1-GuaranteeCharge1),MAX($Y77:AD77)*GuaranteeLevel1)</f>
        <v>132794.44589910124</v>
      </c>
      <c r="AF77" s="5">
        <f>MAX(AE77*(1+H77)*(1-AMC)*(1-GuaranteeCharge1),MAX($Y77:AE77)*GuaranteeLevel1)</f>
        <v>166837.21883560746</v>
      </c>
      <c r="AG77" s="5">
        <f>MAX(AF77*(1+I77)*(1-AMC)*(1-GuaranteeCharge1),MAX($Y77:AF77)*GuaranteeLevel1)</f>
        <v>184865.13559956788</v>
      </c>
      <c r="AH77" s="5">
        <f>MAX(AG77*(1+J77)*(1-AMC)*(1-GuaranteeCharge1),MAX($Y77:AG77)*GuaranteeLevel1)</f>
        <v>209615.0568953554</v>
      </c>
      <c r="AI77" s="5">
        <f>MAX(AH77*(1+K77)*(1-AMC)*(1-GuaranteeCharge1),MAX($Y77:AH77)*GuaranteeLevel1)</f>
        <v>266261.35932245711</v>
      </c>
    </row>
    <row r="78" spans="1:35" x14ac:dyDescent="0.3">
      <c r="A78">
        <v>75</v>
      </c>
      <c r="B78" s="6">
        <f>NORMINV(Data!B76,BaseMean,BaseSD)</f>
        <v>0.19468836379655979</v>
      </c>
      <c r="C78" s="6">
        <f>NORMINV(Data!C76,BaseMean,BaseSD)</f>
        <v>0.13302873971577422</v>
      </c>
      <c r="D78" s="6">
        <f>NORMINV(Data!D76,BaseMean,BaseSD)</f>
        <v>7.4570331356651504E-2</v>
      </c>
      <c r="E78" s="6">
        <f>NORMINV(Data!E76,BaseMean,BaseSD)</f>
        <v>6.0439678569579491E-2</v>
      </c>
      <c r="F78" s="6">
        <f>NORMINV(Data!F76,BaseMean,BaseSD)</f>
        <v>2.2787484373426471E-2</v>
      </c>
      <c r="G78" s="6">
        <f>NORMINV(Data!G76,BaseMean,BaseSD)</f>
        <v>1.657193627141277E-2</v>
      </c>
      <c r="H78" s="6">
        <f>NORMINV(Data!H76,BaseMean,BaseSD)</f>
        <v>-9.4315672404335513E-2</v>
      </c>
      <c r="I78" s="6">
        <f>NORMINV(Data!I76,BaseMean,BaseSD)</f>
        <v>-4.2948956750558903E-2</v>
      </c>
      <c r="J78" s="6">
        <f>NORMINV(Data!J76,BaseMean,BaseSD)</f>
        <v>-9.0288403396130826E-2</v>
      </c>
      <c r="K78" s="6">
        <f>NORMINV(Data!K76,BaseMean,BaseSD)</f>
        <v>9.6218253263166034E-2</v>
      </c>
      <c r="M78" s="11">
        <f t="shared" si="24"/>
        <v>100000</v>
      </c>
      <c r="N78" s="5">
        <f t="shared" si="25"/>
        <v>118274.14801585941</v>
      </c>
      <c r="O78" s="5">
        <f t="shared" si="26"/>
        <v>132667.92877869247</v>
      </c>
      <c r="P78" s="5">
        <f t="shared" si="27"/>
        <v>141135.40998623898</v>
      </c>
      <c r="Q78" s="5">
        <f t="shared" si="28"/>
        <v>148168.93291258716</v>
      </c>
      <c r="R78" s="5">
        <f t="shared" si="29"/>
        <v>150029.87685440038</v>
      </c>
      <c r="S78" s="5">
        <f t="shared" si="30"/>
        <v>150991.00078831502</v>
      </c>
      <c r="T78" s="5">
        <f t="shared" si="31"/>
        <v>135382.68119174193</v>
      </c>
      <c r="U78" s="5">
        <f t="shared" si="32"/>
        <v>128272.45490973847</v>
      </c>
      <c r="V78" s="5">
        <f t="shared" si="33"/>
        <v>115524.03035867364</v>
      </c>
      <c r="W78" s="5">
        <f t="shared" si="34"/>
        <v>125373.15526200914</v>
      </c>
      <c r="Y78" s="11">
        <f t="shared" si="35"/>
        <v>100000</v>
      </c>
      <c r="Z78" s="5">
        <f>MAX(Y78*(1+B78)*(1-AMC)*(1-GuaranteeCharge1),MAX($Y78:Y78)*GuaranteeLevel1)</f>
        <v>116500.03579562152</v>
      </c>
      <c r="AA78" s="5">
        <f>MAX(Z78*(1+C78)*(1-AMC)*(1-GuaranteeCharge1),MAX($Y78:Z78)*GuaranteeLevel1)</f>
        <v>128717.74119930691</v>
      </c>
      <c r="AB78" s="5">
        <f>MAX(AA78*(1+D78)*(1-AMC)*(1-GuaranteeCharge1),MAX($Y78:AA78)*GuaranteeLevel1)</f>
        <v>134879.10660659027</v>
      </c>
      <c r="AC78" s="5">
        <f>MAX(AB78*(1+E78)*(1-AMC)*(1-GuaranteeCharge1),MAX($Y78:AB78)*GuaranteeLevel1)</f>
        <v>139476.83221772188</v>
      </c>
      <c r="AD78" s="5">
        <f>MAX(AC78*(1+F78)*(1-AMC)*(1-GuaranteeCharge1),MAX($Y78:AC78)*GuaranteeLevel1)</f>
        <v>139110.17766728258</v>
      </c>
      <c r="AE78" s="5">
        <f>MAX(AD78*(1+G78)*(1-AMC)*(1-GuaranteeCharge1),MAX($Y78:AD78)*GuaranteeLevel1)</f>
        <v>137901.32742503239</v>
      </c>
      <c r="AF78" s="5">
        <f>MAX(AE78*(1+H78)*(1-AMC)*(1-GuaranteeCharge1),MAX($Y78:AE78)*GuaranteeLevel1)</f>
        <v>121791.4284890533</v>
      </c>
      <c r="AG78" s="5">
        <f>MAX(AF78*(1+I78)*(1-AMC)*(1-GuaranteeCharge1),MAX($Y78:AF78)*GuaranteeLevel1)</f>
        <v>113664.08244398511</v>
      </c>
      <c r="AH78" s="5">
        <f>MAX(AG78*(1+J78)*(1-AMC)*(1-GuaranteeCharge1),MAX($Y78:AG78)*GuaranteeLevel1)</f>
        <v>111581.46577417752</v>
      </c>
      <c r="AI78" s="5">
        <f>MAX(AH78*(1+K78)*(1-AMC)*(1-GuaranteeCharge1),MAX($Y78:AH78)*GuaranteeLevel1)</f>
        <v>119278.04616575094</v>
      </c>
    </row>
    <row r="79" spans="1:35" x14ac:dyDescent="0.3">
      <c r="A79">
        <v>76</v>
      </c>
      <c r="B79" s="6">
        <f>NORMINV(Data!B77,BaseMean,BaseSD)</f>
        <v>0.26935937746295019</v>
      </c>
      <c r="C79" s="6">
        <f>NORMINV(Data!C77,BaseMean,BaseSD)</f>
        <v>-0.13391950174605716</v>
      </c>
      <c r="D79" s="6">
        <f>NORMINV(Data!D77,BaseMean,BaseSD)</f>
        <v>4.6234154790247839E-4</v>
      </c>
      <c r="E79" s="6">
        <f>NORMINV(Data!E77,BaseMean,BaseSD)</f>
        <v>-7.693065745314677E-2</v>
      </c>
      <c r="F79" s="6">
        <f>NORMINV(Data!F77,BaseMean,BaseSD)</f>
        <v>-0.27037544207822994</v>
      </c>
      <c r="G79" s="6">
        <f>NORMINV(Data!G77,BaseMean,BaseSD)</f>
        <v>-3.2616762570380625E-2</v>
      </c>
      <c r="H79" s="6">
        <f>NORMINV(Data!H77,BaseMean,BaseSD)</f>
        <v>-4.866943384516309E-2</v>
      </c>
      <c r="I79" s="6">
        <f>NORMINV(Data!I77,BaseMean,BaseSD)</f>
        <v>-3.5288130675120988E-2</v>
      </c>
      <c r="J79" s="6">
        <f>NORMINV(Data!J77,BaseMean,BaseSD)</f>
        <v>0.12173222009880047</v>
      </c>
      <c r="K79" s="6">
        <f>NORMINV(Data!K77,BaseMean,BaseSD)</f>
        <v>-6.9636671966594649E-2</v>
      </c>
      <c r="M79" s="11">
        <f t="shared" si="24"/>
        <v>100000</v>
      </c>
      <c r="N79" s="5">
        <f t="shared" si="25"/>
        <v>125666.57836883205</v>
      </c>
      <c r="O79" s="5">
        <f t="shared" si="26"/>
        <v>107748.99907947076</v>
      </c>
      <c r="P79" s="5">
        <f t="shared" si="27"/>
        <v>106720.82775930522</v>
      </c>
      <c r="Q79" s="5">
        <f t="shared" si="28"/>
        <v>97525.617072679466</v>
      </c>
      <c r="R79" s="5">
        <f t="shared" si="29"/>
        <v>70445.514390274577</v>
      </c>
      <c r="S79" s="5">
        <f t="shared" si="30"/>
        <v>67466.331675526075</v>
      </c>
      <c r="T79" s="5">
        <f t="shared" si="31"/>
        <v>63540.955674175544</v>
      </c>
      <c r="U79" s="5">
        <f t="shared" si="32"/>
        <v>60685.726985851943</v>
      </c>
      <c r="V79" s="5">
        <f t="shared" si="33"/>
        <v>67392.403907547894</v>
      </c>
      <c r="W79" s="5">
        <f t="shared" si="34"/>
        <v>62072.426971761757</v>
      </c>
      <c r="Y79" s="11">
        <f t="shared" si="35"/>
        <v>100000</v>
      </c>
      <c r="Z79" s="5">
        <f>MAX(Y79*(1+B79)*(1-AMC)*(1-GuaranteeCharge1),MAX($Y79:Y79)*GuaranteeLevel1)</f>
        <v>123781.57969329957</v>
      </c>
      <c r="AA79" s="5">
        <f>MAX(Z79*(1+C79)*(1-AMC)*(1-GuaranteeCharge1),MAX($Y79:Z79)*GuaranteeLevel1)</f>
        <v>104540.77263187952</v>
      </c>
      <c r="AB79" s="5">
        <f>MAX(AA79*(1+D79)*(1-AMC)*(1-GuaranteeCharge1),MAX($Y79:AA79)*GuaranteeLevel1)</f>
        <v>101990.06688608031</v>
      </c>
      <c r="AC79" s="5">
        <f>MAX(AB79*(1+E79)*(1-AMC)*(1-GuaranteeCharge1),MAX($Y79:AB79)*GuaranteeLevel1)</f>
        <v>99025.263754639658</v>
      </c>
      <c r="AD79" s="5">
        <f>MAX(AC79*(1+F79)*(1-AMC)*(1-GuaranteeCharge1),MAX($Y79:AC79)*GuaranteeLevel1)</f>
        <v>99025.263754639658</v>
      </c>
      <c r="AE79" s="5">
        <f>MAX(AD79*(1+G79)*(1-AMC)*(1-GuaranteeCharge1),MAX($Y79:AD79)*GuaranteeLevel1)</f>
        <v>99025.263754639658</v>
      </c>
      <c r="AF79" s="5">
        <f>MAX(AE79*(1+H79)*(1-AMC)*(1-GuaranteeCharge1),MAX($Y79:AE79)*GuaranteeLevel1)</f>
        <v>99025.263754639658</v>
      </c>
      <c r="AG79" s="5">
        <f>MAX(AF79*(1+I79)*(1-AMC)*(1-GuaranteeCharge1),MAX($Y79:AF79)*GuaranteeLevel1)</f>
        <v>99025.263754639658</v>
      </c>
      <c r="AH79" s="5">
        <f>MAX(AG79*(1+J79)*(1-AMC)*(1-GuaranteeCharge1),MAX($Y79:AG79)*GuaranteeLevel1)</f>
        <v>108319.49520777079</v>
      </c>
      <c r="AI79" s="5">
        <f>MAX(AH79*(1+K79)*(1-AMC)*(1-GuaranteeCharge1),MAX($Y79:AH79)*GuaranteeLevel1)</f>
        <v>99025.263754639658</v>
      </c>
    </row>
    <row r="80" spans="1:35" x14ac:dyDescent="0.3">
      <c r="A80">
        <v>77</v>
      </c>
      <c r="B80" s="6">
        <f>NORMINV(Data!B78,BaseMean,BaseSD)</f>
        <v>5.0876269262705297E-2</v>
      </c>
      <c r="C80" s="6">
        <f>NORMINV(Data!C78,BaseMean,BaseSD)</f>
        <v>4.5886546505124838E-2</v>
      </c>
      <c r="D80" s="6">
        <f>NORMINV(Data!D78,BaseMean,BaseSD)</f>
        <v>-9.5609003935571549E-2</v>
      </c>
      <c r="E80" s="6">
        <f>NORMINV(Data!E78,BaseMean,BaseSD)</f>
        <v>5.5703580214630025E-2</v>
      </c>
      <c r="F80" s="6">
        <f>NORMINV(Data!F78,BaseMean,BaseSD)</f>
        <v>8.6538915947428435E-2</v>
      </c>
      <c r="G80" s="6">
        <f>NORMINV(Data!G78,BaseMean,BaseSD)</f>
        <v>0.12918662525258262</v>
      </c>
      <c r="H80" s="6">
        <f>NORMINV(Data!H78,BaseMean,BaseSD)</f>
        <v>0.138499604827239</v>
      </c>
      <c r="I80" s="6">
        <f>NORMINV(Data!I78,BaseMean,BaseSD)</f>
        <v>-9.2003237003445495E-2</v>
      </c>
      <c r="J80" s="6">
        <f>NORMINV(Data!J78,BaseMean,BaseSD)</f>
        <v>8.5427623099082639E-2</v>
      </c>
      <c r="K80" s="6">
        <f>NORMINV(Data!K78,BaseMean,BaseSD)</f>
        <v>-1.4988420095182531E-2</v>
      </c>
      <c r="M80" s="11">
        <f t="shared" si="24"/>
        <v>100000</v>
      </c>
      <c r="N80" s="5">
        <f t="shared" si="25"/>
        <v>104036.75065700783</v>
      </c>
      <c r="O80" s="5">
        <f t="shared" si="26"/>
        <v>107722.53147572996</v>
      </c>
      <c r="P80" s="5">
        <f t="shared" si="27"/>
        <v>96449.054664517986</v>
      </c>
      <c r="Q80" s="5">
        <f t="shared" si="28"/>
        <v>100803.39619447172</v>
      </c>
      <c r="R80" s="5">
        <f t="shared" si="29"/>
        <v>108431.54469671081</v>
      </c>
      <c r="S80" s="5">
        <f t="shared" si="30"/>
        <v>121215.05552673343</v>
      </c>
      <c r="T80" s="5">
        <f t="shared" si="31"/>
        <v>136623.25988813484</v>
      </c>
      <c r="U80" s="5">
        <f t="shared" si="32"/>
        <v>122812.94295117882</v>
      </c>
      <c r="V80" s="5">
        <f t="shared" si="33"/>
        <v>131971.51514576827</v>
      </c>
      <c r="W80" s="5">
        <f t="shared" si="34"/>
        <v>128693.53592980409</v>
      </c>
      <c r="Y80" s="11">
        <f t="shared" si="35"/>
        <v>100000</v>
      </c>
      <c r="Z80" s="5">
        <f>MAX(Y80*(1+B80)*(1-AMC)*(1-GuaranteeCharge1),MAX($Y80:Y80)*GuaranteeLevel1)</f>
        <v>102476.19939715271</v>
      </c>
      <c r="AA80" s="5">
        <f>MAX(Z80*(1+C80)*(1-AMC)*(1-GuaranteeCharge1),MAX($Y80:Z80)*GuaranteeLevel1)</f>
        <v>104515.0931010401</v>
      </c>
      <c r="AB80" s="5">
        <f>MAX(AA80*(1+D80)*(1-AMC)*(1-GuaranteeCharge1),MAX($Y80:AA80)*GuaranteeLevel1)</f>
        <v>92173.624800953723</v>
      </c>
      <c r="AC80" s="5">
        <f>MAX(AB80*(1+E80)*(1-AMC)*(1-GuaranteeCharge1),MAX($Y80:AB80)*GuaranteeLevel1)</f>
        <v>94889.921264989243</v>
      </c>
      <c r="AD80" s="5">
        <f>MAX(AC80*(1+F80)*(1-AMC)*(1-GuaranteeCharge1),MAX($Y80:AC80)*GuaranteeLevel1)</f>
        <v>100539.51761978613</v>
      </c>
      <c r="AE80" s="5">
        <f>MAX(AD80*(1+G80)*(1-AMC)*(1-GuaranteeCharge1),MAX($Y80:AD80)*GuaranteeLevel1)</f>
        <v>110706.71082225948</v>
      </c>
      <c r="AF80" s="5">
        <f>MAX(AE80*(1+H80)*(1-AMC)*(1-GuaranteeCharge1),MAX($Y80:AE80)*GuaranteeLevel1)</f>
        <v>122907.46379177261</v>
      </c>
      <c r="AG80" s="5">
        <f>MAX(AF80*(1+I80)*(1-AMC)*(1-GuaranteeCharge1),MAX($Y80:AF80)*GuaranteeLevel1)</f>
        <v>108826.32972616027</v>
      </c>
      <c r="AH80" s="5">
        <f>MAX(AG80*(1+J80)*(1-AMC)*(1-GuaranteeCharge1),MAX($Y80:AG80)*GuaranteeLevel1)</f>
        <v>115187.74526079239</v>
      </c>
      <c r="AI80" s="5">
        <f>MAX(AH80*(1+K80)*(1-AMC)*(1-GuaranteeCharge1),MAX($Y80:AH80)*GuaranteeLevel1)</f>
        <v>110641.75056082333</v>
      </c>
    </row>
    <row r="81" spans="1:35" x14ac:dyDescent="0.3">
      <c r="A81">
        <v>78</v>
      </c>
      <c r="B81" s="6">
        <f>NORMINV(Data!B79,BaseMean,BaseSD)</f>
        <v>-1.5044770696796578E-2</v>
      </c>
      <c r="C81" s="6">
        <f>NORMINV(Data!C79,BaseMean,BaseSD)</f>
        <v>0.11459032620758848</v>
      </c>
      <c r="D81" s="6">
        <f>NORMINV(Data!D79,BaseMean,BaseSD)</f>
        <v>7.2058430178150112E-2</v>
      </c>
      <c r="E81" s="6">
        <f>NORMINV(Data!E79,BaseMean,BaseSD)</f>
        <v>-0.22214314286597608</v>
      </c>
      <c r="F81" s="6">
        <f>NORMINV(Data!F79,BaseMean,BaseSD)</f>
        <v>-0.30997870324406884</v>
      </c>
      <c r="G81" s="6">
        <f>NORMINV(Data!G79,BaseMean,BaseSD)</f>
        <v>-0.17354314014016409</v>
      </c>
      <c r="H81" s="6">
        <f>NORMINV(Data!H79,BaseMean,BaseSD)</f>
        <v>0.10938650881497963</v>
      </c>
      <c r="I81" s="6">
        <f>NORMINV(Data!I79,BaseMean,BaseSD)</f>
        <v>0.15707753794391152</v>
      </c>
      <c r="J81" s="6">
        <f>NORMINV(Data!J79,BaseMean,BaseSD)</f>
        <v>4.8169038090518548E-2</v>
      </c>
      <c r="K81" s="6">
        <f>NORMINV(Data!K79,BaseMean,BaseSD)</f>
        <v>0.27218993385855694</v>
      </c>
      <c r="M81" s="11">
        <f t="shared" si="24"/>
        <v>100000</v>
      </c>
      <c r="N81" s="5">
        <f t="shared" si="25"/>
        <v>97510.567701017135</v>
      </c>
      <c r="O81" s="5">
        <f t="shared" si="26"/>
        <v>107597.49210793819</v>
      </c>
      <c r="P81" s="5">
        <f t="shared" si="27"/>
        <v>114197.29049553869</v>
      </c>
      <c r="Q81" s="5">
        <f t="shared" si="28"/>
        <v>87940.854023300053</v>
      </c>
      <c r="R81" s="5">
        <f t="shared" si="29"/>
        <v>60074.251509671732</v>
      </c>
      <c r="S81" s="5">
        <f t="shared" si="30"/>
        <v>49152.289488502174</v>
      </c>
      <c r="T81" s="5">
        <f t="shared" si="31"/>
        <v>53983.59796755352</v>
      </c>
      <c r="U81" s="5">
        <f t="shared" si="32"/>
        <v>61838.576539394264</v>
      </c>
      <c r="V81" s="5">
        <f t="shared" si="33"/>
        <v>64169.10847530196</v>
      </c>
      <c r="W81" s="5">
        <f t="shared" si="34"/>
        <v>80818.940928287397</v>
      </c>
      <c r="Y81" s="11">
        <f t="shared" si="35"/>
        <v>100000</v>
      </c>
      <c r="Z81" s="5">
        <f>MAX(Y81*(1+B81)*(1-AMC)*(1-GuaranteeCharge1),MAX($Y81:Y81)*GuaranteeLevel1)</f>
        <v>96047.909185501878</v>
      </c>
      <c r="AA81" s="5">
        <f>MAX(Z81*(1+C81)*(1-AMC)*(1-GuaranteeCharge1),MAX($Y81:Z81)*GuaranteeLevel1)</f>
        <v>104393.77678042433</v>
      </c>
      <c r="AB81" s="5">
        <f>MAX(AA81*(1+D81)*(1-AMC)*(1-GuaranteeCharge1),MAX($Y81:AA81)*GuaranteeLevel1)</f>
        <v>109135.11017846853</v>
      </c>
      <c r="AC81" s="5">
        <f>MAX(AB81*(1+E81)*(1-AMC)*(1-GuaranteeCharge1),MAX($Y81:AB81)*GuaranteeLevel1)</f>
        <v>87308.088142774825</v>
      </c>
      <c r="AD81" s="5">
        <f>MAX(AC81*(1+F81)*(1-AMC)*(1-GuaranteeCharge1),MAX($Y81:AC81)*GuaranteeLevel1)</f>
        <v>87308.088142774825</v>
      </c>
      <c r="AE81" s="5">
        <f>MAX(AD81*(1+G81)*(1-AMC)*(1-GuaranteeCharge1),MAX($Y81:AD81)*GuaranteeLevel1)</f>
        <v>87308.088142774825</v>
      </c>
      <c r="AF81" s="5">
        <f>MAX(AE81*(1+H81)*(1-AMC)*(1-GuaranteeCharge1),MAX($Y81:AE81)*GuaranteeLevel1)</f>
        <v>94451.483480887298</v>
      </c>
      <c r="AG81" s="5">
        <f>MAX(AF81*(1+I81)*(1-AMC)*(1-GuaranteeCharge1),MAX($Y81:AF81)*GuaranteeLevel1)</f>
        <v>106571.89086567891</v>
      </c>
      <c r="AH81" s="5">
        <f>MAX(AG81*(1+J81)*(1-AMC)*(1-GuaranteeCharge1),MAX($Y81:AG81)*GuaranteeLevel1)</f>
        <v>108929.47823121266</v>
      </c>
      <c r="AI81" s="5">
        <f>MAX(AH81*(1+K81)*(1-AMC)*(1-GuaranteeCharge1),MAX($Y81:AH81)*GuaranteeLevel1)</f>
        <v>135135.29791141415</v>
      </c>
    </row>
    <row r="82" spans="1:35" x14ac:dyDescent="0.3">
      <c r="A82">
        <v>79</v>
      </c>
      <c r="B82" s="6">
        <f>NORMINV(Data!B80,BaseMean,BaseSD)</f>
        <v>-0.25870414901060435</v>
      </c>
      <c r="C82" s="6">
        <f>NORMINV(Data!C80,BaseMean,BaseSD)</f>
        <v>0.13992487041814963</v>
      </c>
      <c r="D82" s="6">
        <f>NORMINV(Data!D80,BaseMean,BaseSD)</f>
        <v>-2.7688817079816477E-2</v>
      </c>
      <c r="E82" s="6">
        <f>NORMINV(Data!E80,BaseMean,BaseSD)</f>
        <v>-7.5334357026371104E-2</v>
      </c>
      <c r="F82" s="6">
        <f>NORMINV(Data!F80,BaseMean,BaseSD)</f>
        <v>0.19689782320691229</v>
      </c>
      <c r="G82" s="6">
        <f>NORMINV(Data!G80,BaseMean,BaseSD)</f>
        <v>3.1821259353072444E-2</v>
      </c>
      <c r="H82" s="6">
        <f>NORMINV(Data!H80,BaseMean,BaseSD)</f>
        <v>0.12638822354082688</v>
      </c>
      <c r="I82" s="6">
        <f>NORMINV(Data!I80,BaseMean,BaseSD)</f>
        <v>-6.2124681215560723E-2</v>
      </c>
      <c r="J82" s="6">
        <f>NORMINV(Data!J80,BaseMean,BaseSD)</f>
        <v>-9.4373768536325051E-2</v>
      </c>
      <c r="K82" s="6">
        <f>NORMINV(Data!K80,BaseMean,BaseSD)</f>
        <v>-5.8003433809906829E-2</v>
      </c>
      <c r="M82" s="11">
        <f t="shared" si="24"/>
        <v>100000</v>
      </c>
      <c r="N82" s="5">
        <f t="shared" si="25"/>
        <v>73388.289247950175</v>
      </c>
      <c r="O82" s="5">
        <f t="shared" si="26"/>
        <v>82820.564750067497</v>
      </c>
      <c r="P82" s="5">
        <f t="shared" si="27"/>
        <v>79722.087669433226</v>
      </c>
      <c r="Q82" s="5">
        <f t="shared" si="28"/>
        <v>72979.112699515914</v>
      </c>
      <c r="R82" s="5">
        <f t="shared" si="29"/>
        <v>86475.055718326301</v>
      </c>
      <c r="S82" s="5">
        <f t="shared" si="30"/>
        <v>88334.532884971442</v>
      </c>
      <c r="T82" s="5">
        <f t="shared" si="31"/>
        <v>98503.987797875627</v>
      </c>
      <c r="U82" s="5">
        <f t="shared" si="32"/>
        <v>91460.614367896414</v>
      </c>
      <c r="V82" s="5">
        <f t="shared" si="33"/>
        <v>82000.840202176958</v>
      </c>
      <c r="W82" s="5">
        <f t="shared" si="34"/>
        <v>76472.06479620171</v>
      </c>
      <c r="Y82" s="11">
        <f t="shared" si="35"/>
        <v>100000</v>
      </c>
      <c r="Z82" s="5">
        <f>MAX(Y82*(1+B82)*(1-AMC)*(1-GuaranteeCharge1),MAX($Y82:Y82)*GuaranteeLevel1)</f>
        <v>80000</v>
      </c>
      <c r="AA82" s="5">
        <f>MAX(Z82*(1+C82)*(1-AMC)*(1-GuaranteeCharge1),MAX($Y82:Z82)*GuaranteeLevel1)</f>
        <v>88927.818991060689</v>
      </c>
      <c r="AB82" s="5">
        <f>MAX(AA82*(1+D82)*(1-AMC)*(1-GuaranteeCharge1),MAX($Y82:AA82)*GuaranteeLevel1)</f>
        <v>84316.844882699079</v>
      </c>
      <c r="AC82" s="5">
        <f>MAX(AB82*(1+E82)*(1-AMC)*(1-GuaranteeCharge1),MAX($Y82:AB82)*GuaranteeLevel1)</f>
        <v>80000</v>
      </c>
      <c r="AD82" s="5">
        <f>MAX(AC82*(1+F82)*(1-AMC)*(1-GuaranteeCharge1),MAX($Y82:AC82)*GuaranteeLevel1)</f>
        <v>93372.392984017642</v>
      </c>
      <c r="AE82" s="5">
        <f>MAX(AD82*(1+G82)*(1-AMC)*(1-GuaranteeCharge1),MAX($Y82:AD82)*GuaranteeLevel1)</f>
        <v>93949.481157657239</v>
      </c>
      <c r="AF82" s="5">
        <f>MAX(AE82*(1+H82)*(1-AMC)*(1-GuaranteeCharge1),MAX($Y82:AE82)*GuaranteeLevel1)</f>
        <v>103193.8729925396</v>
      </c>
      <c r="AG82" s="5">
        <f>MAX(AF82*(1+I82)*(1-AMC)*(1-GuaranteeCharge1),MAX($Y82:AF82)*GuaranteeLevel1)</f>
        <v>94377.929314221474</v>
      </c>
      <c r="AH82" s="5">
        <f>MAX(AG82*(1+J82)*(1-AMC)*(1-GuaranteeCharge1),MAX($Y82:AG82)*GuaranteeLevel1)</f>
        <v>83347.170915997631</v>
      </c>
      <c r="AI82" s="5">
        <f>MAX(AH82*(1+K82)*(1-AMC)*(1-GuaranteeCharge1),MAX($Y82:AH82)*GuaranteeLevel1)</f>
        <v>82555.098394031695</v>
      </c>
    </row>
    <row r="83" spans="1:35" x14ac:dyDescent="0.3">
      <c r="A83">
        <v>80</v>
      </c>
      <c r="B83" s="6">
        <f>NORMINV(Data!B81,BaseMean,BaseSD)</f>
        <v>0.29542216065167859</v>
      </c>
      <c r="C83" s="6">
        <f>NORMINV(Data!C81,BaseMean,BaseSD)</f>
        <v>0.14230601300366957</v>
      </c>
      <c r="D83" s="6">
        <f>NORMINV(Data!D81,BaseMean,BaseSD)</f>
        <v>0.25757186502075052</v>
      </c>
      <c r="E83" s="6">
        <f>NORMINV(Data!E81,BaseMean,BaseSD)</f>
        <v>1.3001818976984748E-2</v>
      </c>
      <c r="F83" s="6">
        <f>NORMINV(Data!F81,BaseMean,BaseSD)</f>
        <v>4.5257373893731953E-3</v>
      </c>
      <c r="G83" s="6">
        <f>NORMINV(Data!G81,BaseMean,BaseSD)</f>
        <v>0.13022808722965115</v>
      </c>
      <c r="H83" s="6">
        <f>NORMINV(Data!H81,BaseMean,BaseSD)</f>
        <v>0.1967275977622176</v>
      </c>
      <c r="I83" s="6">
        <f>NORMINV(Data!I81,BaseMean,BaseSD)</f>
        <v>3.0667285397682962E-2</v>
      </c>
      <c r="J83" s="6">
        <f>NORMINV(Data!J81,BaseMean,BaseSD)</f>
        <v>-0.16811917481949928</v>
      </c>
      <c r="K83" s="6">
        <f>NORMINV(Data!K81,BaseMean,BaseSD)</f>
        <v>1.2167986273645785E-2</v>
      </c>
      <c r="M83" s="11">
        <f t="shared" si="24"/>
        <v>100000</v>
      </c>
      <c r="N83" s="5">
        <f t="shared" si="25"/>
        <v>128246.79390451616</v>
      </c>
      <c r="O83" s="5">
        <f t="shared" si="26"/>
        <v>145032.11298731546</v>
      </c>
      <c r="P83" s="5">
        <f t="shared" si="27"/>
        <v>180564.42176918493</v>
      </c>
      <c r="Q83" s="5">
        <f t="shared" si="28"/>
        <v>181082.96681776465</v>
      </c>
      <c r="R83" s="5">
        <f t="shared" si="29"/>
        <v>180083.47576355774</v>
      </c>
      <c r="S83" s="5">
        <f t="shared" si="30"/>
        <v>201500.04833037395</v>
      </c>
      <c r="T83" s="5">
        <f t="shared" si="31"/>
        <v>238729.26209950537</v>
      </c>
      <c r="U83" s="5">
        <f t="shared" si="32"/>
        <v>243589.93610795829</v>
      </c>
      <c r="V83" s="5">
        <f t="shared" si="33"/>
        <v>200611.41908460224</v>
      </c>
      <c r="W83" s="5">
        <f t="shared" si="34"/>
        <v>201021.93151757665</v>
      </c>
      <c r="Y83" s="11">
        <f t="shared" si="35"/>
        <v>100000</v>
      </c>
      <c r="Z83" s="5">
        <f>MAX(Y83*(1+B83)*(1-AMC)*(1-GuaranteeCharge1),MAX($Y83:Y83)*GuaranteeLevel1)</f>
        <v>126323.09199594842</v>
      </c>
      <c r="AA83" s="5">
        <f>MAX(Z83*(1+C83)*(1-AMC)*(1-GuaranteeCharge1),MAX($Y83:Z83)*GuaranteeLevel1)</f>
        <v>140713.78182311813</v>
      </c>
      <c r="AB83" s="5">
        <f>MAX(AA83*(1+D83)*(1-AMC)*(1-GuaranteeCharge1),MAX($Y83:AA83)*GuaranteeLevel1)</f>
        <v>172560.29436934233</v>
      </c>
      <c r="AC83" s="5">
        <f>MAX(AB83*(1+E83)*(1-AMC)*(1-GuaranteeCharge1),MAX($Y83:AB83)*GuaranteeLevel1)</f>
        <v>170460.01536117593</v>
      </c>
      <c r="AD83" s="5">
        <f>MAX(AC83*(1+F83)*(1-AMC)*(1-GuaranteeCharge1),MAX($Y83:AC83)*GuaranteeLevel1)</f>
        <v>166976.37053133082</v>
      </c>
      <c r="AE83" s="5">
        <f>MAX(AD83*(1+G83)*(1-AMC)*(1-GuaranteeCharge1),MAX($Y83:AD83)*GuaranteeLevel1)</f>
        <v>184031.65748880286</v>
      </c>
      <c r="AF83" s="5">
        <f>MAX(AE83*(1+H83)*(1-AMC)*(1-GuaranteeCharge1),MAX($Y83:AE83)*GuaranteeLevel1)</f>
        <v>214762.90465881172</v>
      </c>
      <c r="AG83" s="5">
        <f>MAX(AF83*(1+I83)*(1-AMC)*(1-GuaranteeCharge1),MAX($Y83:AF83)*GuaranteeLevel1)</f>
        <v>215848.57481509072</v>
      </c>
      <c r="AH83" s="5">
        <f>MAX(AG83*(1+J83)*(1-AMC)*(1-GuaranteeCharge1),MAX($Y83:AG83)*GuaranteeLevel1)</f>
        <v>175098.2173115121</v>
      </c>
      <c r="AI83" s="5">
        <f>MAX(AH83*(1+K83)*(1-AMC)*(1-GuaranteeCharge1),MAX($Y83:AH83)*GuaranteeLevel1)</f>
        <v>172824.67408739339</v>
      </c>
    </row>
    <row r="84" spans="1:35" x14ac:dyDescent="0.3">
      <c r="A84">
        <v>81</v>
      </c>
      <c r="B84" s="6">
        <f>NORMINV(Data!B82,BaseMean,BaseSD)</f>
        <v>0.28218582200379672</v>
      </c>
      <c r="C84" s="6">
        <f>NORMINV(Data!C82,BaseMean,BaseSD)</f>
        <v>-0.18675957675741672</v>
      </c>
      <c r="D84" s="6">
        <f>NORMINV(Data!D82,BaseMean,BaseSD)</f>
        <v>4.2006212644913304E-2</v>
      </c>
      <c r="E84" s="6">
        <f>NORMINV(Data!E82,BaseMean,BaseSD)</f>
        <v>0.12705915986995209</v>
      </c>
      <c r="F84" s="6">
        <f>NORMINV(Data!F82,BaseMean,BaseSD)</f>
        <v>0.14135093663846449</v>
      </c>
      <c r="G84" s="6">
        <f>NORMINV(Data!G82,BaseMean,BaseSD)</f>
        <v>-9.3567190344361881E-2</v>
      </c>
      <c r="H84" s="6">
        <f>NORMINV(Data!H82,BaseMean,BaseSD)</f>
        <v>0.16503254201491169</v>
      </c>
      <c r="I84" s="6">
        <f>NORMINV(Data!I82,BaseMean,BaseSD)</f>
        <v>0.19333501629300442</v>
      </c>
      <c r="J84" s="6">
        <f>NORMINV(Data!J82,BaseMean,BaseSD)</f>
        <v>5.1656272003725655E-2</v>
      </c>
      <c r="K84" s="6">
        <f>NORMINV(Data!K82,BaseMean,BaseSD)</f>
        <v>-0.13235406346433209</v>
      </c>
      <c r="M84" s="11">
        <f t="shared" si="24"/>
        <v>100000</v>
      </c>
      <c r="N84" s="5">
        <f t="shared" si="25"/>
        <v>126936.39637837588</v>
      </c>
      <c r="O84" s="5">
        <f t="shared" si="26"/>
        <v>102197.51062848233</v>
      </c>
      <c r="P84" s="5">
        <f t="shared" si="27"/>
        <v>105425.53658180591</v>
      </c>
      <c r="Q84" s="5">
        <f t="shared" si="28"/>
        <v>117632.60852184177</v>
      </c>
      <c r="R84" s="5">
        <f t="shared" si="29"/>
        <v>132917.48703647361</v>
      </c>
      <c r="S84" s="5">
        <f t="shared" si="30"/>
        <v>119275.96351456926</v>
      </c>
      <c r="T84" s="5">
        <f t="shared" si="31"/>
        <v>137570.77518490993</v>
      </c>
      <c r="U84" s="5">
        <f t="shared" si="32"/>
        <v>162526.34301425851</v>
      </c>
      <c r="V84" s="5">
        <f t="shared" si="33"/>
        <v>169212.62951680613</v>
      </c>
      <c r="W84" s="5">
        <f t="shared" si="34"/>
        <v>145348.48390666454</v>
      </c>
      <c r="Y84" s="11">
        <f t="shared" si="35"/>
        <v>100000</v>
      </c>
      <c r="Z84" s="5">
        <f>MAX(Y84*(1+B84)*(1-AMC)*(1-GuaranteeCharge1),MAX($Y84:Y84)*GuaranteeLevel1)</f>
        <v>125032.35043270024</v>
      </c>
      <c r="AA84" s="5">
        <f>MAX(Z84*(1+C84)*(1-AMC)*(1-GuaranteeCharge1),MAX($Y84:Z84)*GuaranteeLevel1)</f>
        <v>100025.88034616021</v>
      </c>
      <c r="AB84" s="5">
        <f>MAX(AA84*(1+D84)*(1-AMC)*(1-GuaranteeCharge1),MAX($Y84:AA84)*GuaranteeLevel1)</f>
        <v>101637.53316563816</v>
      </c>
      <c r="AC84" s="5">
        <f>MAX(AB84*(1+E84)*(1-AMC)*(1-GuaranteeCharge1),MAX($Y84:AB84)*GuaranteeLevel1)</f>
        <v>111704.9076493067</v>
      </c>
      <c r="AD84" s="5">
        <f>MAX(AC84*(1+F84)*(1-AMC)*(1-GuaranteeCharge1),MAX($Y84:AC84)*GuaranteeLevel1)</f>
        <v>124326.26262347904</v>
      </c>
      <c r="AE84" s="5">
        <f>MAX(AD84*(1+G84)*(1-AMC)*(1-GuaranteeCharge1),MAX($Y84:AD84)*GuaranteeLevel1)</f>
        <v>109892.97246572179</v>
      </c>
      <c r="AF84" s="5">
        <f>MAX(AE84*(1+H84)*(1-AMC)*(1-GuaranteeCharge1),MAX($Y84:AE84)*GuaranteeLevel1)</f>
        <v>124847.37116814089</v>
      </c>
      <c r="AG84" s="5">
        <f>MAX(AF84*(1+I84)*(1-AMC)*(1-GuaranteeCharge1),MAX($Y84:AF84)*GuaranteeLevel1)</f>
        <v>145282.46892535145</v>
      </c>
      <c r="AH84" s="5">
        <f>MAX(AG84*(1+J84)*(1-AMC)*(1-GuaranteeCharge1),MAX($Y84:AG84)*GuaranteeLevel1)</f>
        <v>148990.45724904255</v>
      </c>
      <c r="AI84" s="5">
        <f>MAX(AH84*(1+K84)*(1-AMC)*(1-GuaranteeCharge1),MAX($Y84:AH84)*GuaranteeLevel1)</f>
        <v>126058.58133907705</v>
      </c>
    </row>
    <row r="85" spans="1:35" x14ac:dyDescent="0.3">
      <c r="A85">
        <v>82</v>
      </c>
      <c r="B85" s="6">
        <f>NORMINV(Data!B83,BaseMean,BaseSD)</f>
        <v>-2.3929571571660063E-2</v>
      </c>
      <c r="C85" s="6">
        <f>NORMINV(Data!C83,BaseMean,BaseSD)</f>
        <v>6.8437581196131719E-2</v>
      </c>
      <c r="D85" s="6">
        <f>NORMINV(Data!D83,BaseMean,BaseSD)</f>
        <v>0.31904239132932977</v>
      </c>
      <c r="E85" s="6">
        <f>NORMINV(Data!E83,BaseMean,BaseSD)</f>
        <v>-0.28930614016707756</v>
      </c>
      <c r="F85" s="6">
        <f>NORMINV(Data!F83,BaseMean,BaseSD)</f>
        <v>5.5025444967616778E-2</v>
      </c>
      <c r="G85" s="6">
        <f>NORMINV(Data!G83,BaseMean,BaseSD)</f>
        <v>6.6619864087354375E-2</v>
      </c>
      <c r="H85" s="6">
        <f>NORMINV(Data!H83,BaseMean,BaseSD)</f>
        <v>6.1195546750271564E-2</v>
      </c>
      <c r="I85" s="6">
        <f>NORMINV(Data!I83,BaseMean,BaseSD)</f>
        <v>9.3506319720112779E-2</v>
      </c>
      <c r="J85" s="6">
        <f>NORMINV(Data!J83,BaseMean,BaseSD)</f>
        <v>7.6023626239278719E-2</v>
      </c>
      <c r="K85" s="6">
        <f>NORMINV(Data!K83,BaseMean,BaseSD)</f>
        <v>-0.18270221688294813</v>
      </c>
      <c r="M85" s="11">
        <f t="shared" si="24"/>
        <v>100000</v>
      </c>
      <c r="N85" s="5">
        <f t="shared" si="25"/>
        <v>96630.972414405653</v>
      </c>
      <c r="O85" s="5">
        <f t="shared" si="26"/>
        <v>102211.72081072694</v>
      </c>
      <c r="P85" s="5">
        <f t="shared" si="27"/>
        <v>133473.37671366642</v>
      </c>
      <c r="Q85" s="5">
        <f t="shared" si="28"/>
        <v>93910.122188753608</v>
      </c>
      <c r="R85" s="5">
        <f t="shared" si="29"/>
        <v>98086.792764661514</v>
      </c>
      <c r="S85" s="5">
        <f t="shared" si="30"/>
        <v>103575.10835173367</v>
      </c>
      <c r="T85" s="5">
        <f t="shared" si="31"/>
        <v>108814.30929966627</v>
      </c>
      <c r="U85" s="5">
        <f t="shared" si="32"/>
        <v>117799.24354621246</v>
      </c>
      <c r="V85" s="5">
        <f t="shared" si="33"/>
        <v>125487.22151675109</v>
      </c>
      <c r="W85" s="5">
        <f t="shared" si="34"/>
        <v>101534.82367560748</v>
      </c>
      <c r="Y85" s="11">
        <f t="shared" si="35"/>
        <v>100000</v>
      </c>
      <c r="Z85" s="5">
        <f>MAX(Y85*(1+B85)*(1-AMC)*(1-GuaranteeCharge1),MAX($Y85:Y85)*GuaranteeLevel1)</f>
        <v>95181.507828189569</v>
      </c>
      <c r="AA85" s="5">
        <f>MAX(Z85*(1+C85)*(1-AMC)*(1-GuaranteeCharge1),MAX($Y85:Z85)*GuaranteeLevel1)</f>
        <v>99168.366823587538</v>
      </c>
      <c r="AB85" s="5">
        <f>MAX(AA85*(1+D85)*(1-AMC)*(1-GuaranteeCharge1),MAX($Y85:AA85)*GuaranteeLevel1)</f>
        <v>127556.71881818674</v>
      </c>
      <c r="AC85" s="5">
        <f>MAX(AB85*(1+E85)*(1-AMC)*(1-GuaranteeCharge1),MAX($Y85:AB85)*GuaranteeLevel1)</f>
        <v>102045.3750545494</v>
      </c>
      <c r="AD85" s="5">
        <f>MAX(AC85*(1+F85)*(1-AMC)*(1-GuaranteeCharge1),MAX($Y85:AC85)*GuaranteeLevel1)</f>
        <v>104985.10461330156</v>
      </c>
      <c r="AE85" s="5">
        <f>MAX(AD85*(1+G85)*(1-AMC)*(1-GuaranteeCharge1),MAX($Y85:AD85)*GuaranteeLevel1)</f>
        <v>109196.51494319255</v>
      </c>
      <c r="AF85" s="5">
        <f>MAX(AE85*(1+H85)*(1-AMC)*(1-GuaranteeCharge1),MAX($Y85:AE85)*GuaranteeLevel1)</f>
        <v>112999.26582221304</v>
      </c>
      <c r="AG85" s="5">
        <f>MAX(AF85*(1+I85)*(1-AMC)*(1-GuaranteeCharge1),MAX($Y85:AF85)*GuaranteeLevel1)</f>
        <v>120494.81082950988</v>
      </c>
      <c r="AH85" s="5">
        <f>MAX(AG85*(1+J85)*(1-AMC)*(1-GuaranteeCharge1),MAX($Y85:AG85)*GuaranteeLevel1)</f>
        <v>126433.32999898428</v>
      </c>
      <c r="AI85" s="5">
        <f>MAX(AH85*(1+K85)*(1-AMC)*(1-GuaranteeCharge1),MAX($Y85:AH85)*GuaranteeLevel1)</f>
        <v>102045.3750545494</v>
      </c>
    </row>
    <row r="86" spans="1:35" x14ac:dyDescent="0.3">
      <c r="A86">
        <v>83</v>
      </c>
      <c r="B86" s="6">
        <f>NORMINV(Data!B84,BaseMean,BaseSD)</f>
        <v>8.8312897305738672E-2</v>
      </c>
      <c r="C86" s="6">
        <f>NORMINV(Data!C84,BaseMean,BaseSD)</f>
        <v>0.28022075019219406</v>
      </c>
      <c r="D86" s="6">
        <f>NORMINV(Data!D84,BaseMean,BaseSD)</f>
        <v>0.31015570601197767</v>
      </c>
      <c r="E86" s="6">
        <f>NORMINV(Data!E84,BaseMean,BaseSD)</f>
        <v>5.5435794063284645E-2</v>
      </c>
      <c r="F86" s="6">
        <f>NORMINV(Data!F84,BaseMean,BaseSD)</f>
        <v>-0.14704667845964475</v>
      </c>
      <c r="G86" s="6">
        <f>NORMINV(Data!G84,BaseMean,BaseSD)</f>
        <v>0.33371029051979112</v>
      </c>
      <c r="H86" s="6">
        <f>NORMINV(Data!H84,BaseMean,BaseSD)</f>
        <v>-0.18565833375377705</v>
      </c>
      <c r="I86" s="6">
        <f>NORMINV(Data!I84,BaseMean,BaseSD)</f>
        <v>0.29274090371729272</v>
      </c>
      <c r="J86" s="6">
        <f>NORMINV(Data!J84,BaseMean,BaseSD)</f>
        <v>-3.7313747651564255E-2</v>
      </c>
      <c r="K86" s="6">
        <f>NORMINV(Data!K84,BaseMean,BaseSD)</f>
        <v>8.764659373891924E-2</v>
      </c>
      <c r="M86" s="11">
        <f t="shared" si="24"/>
        <v>100000</v>
      </c>
      <c r="N86" s="5">
        <f t="shared" si="25"/>
        <v>107742.97683326813</v>
      </c>
      <c r="O86" s="5">
        <f t="shared" si="26"/>
        <v>136555.44668313244</v>
      </c>
      <c r="P86" s="5">
        <f t="shared" si="27"/>
        <v>177119.80868233115</v>
      </c>
      <c r="Q86" s="5">
        <f t="shared" si="28"/>
        <v>185069.20006176349</v>
      </c>
      <c r="R86" s="5">
        <f t="shared" si="29"/>
        <v>156276.83501842272</v>
      </c>
      <c r="S86" s="5">
        <f t="shared" si="30"/>
        <v>206343.74280359465</v>
      </c>
      <c r="T86" s="5">
        <f t="shared" si="31"/>
        <v>166353.96426081972</v>
      </c>
      <c r="U86" s="5">
        <f t="shared" si="32"/>
        <v>212902.04835453143</v>
      </c>
      <c r="V86" s="5">
        <f t="shared" si="33"/>
        <v>202908.29629725203</v>
      </c>
      <c r="W86" s="5">
        <f t="shared" si="34"/>
        <v>218485.59213598279</v>
      </c>
      <c r="Y86" s="11">
        <f t="shared" si="35"/>
        <v>100000</v>
      </c>
      <c r="Z86" s="5">
        <f>MAX(Y86*(1+B86)*(1-AMC)*(1-GuaranteeCharge1),MAX($Y86:Y86)*GuaranteeLevel1)</f>
        <v>106126.83218076911</v>
      </c>
      <c r="AA86" s="5">
        <f>MAX(Z86*(1+C86)*(1-AMC)*(1-GuaranteeCharge1),MAX($Y86:Z86)*GuaranteeLevel1)</f>
        <v>132489.50825814216</v>
      </c>
      <c r="AB86" s="5">
        <f>MAX(AA86*(1+D86)*(1-AMC)*(1-GuaranteeCharge1),MAX($Y86:AA86)*GuaranteeLevel1)</f>
        <v>169268.37538313249</v>
      </c>
      <c r="AC86" s="5">
        <f>MAX(AB86*(1+E86)*(1-AMC)*(1-GuaranteeCharge1),MAX($Y86:AB86)*GuaranteeLevel1)</f>
        <v>174212.40241306846</v>
      </c>
      <c r="AD86" s="5">
        <f>MAX(AC86*(1+F86)*(1-AMC)*(1-GuaranteeCharge1),MAX($Y86:AC86)*GuaranteeLevel1)</f>
        <v>144902.46036655171</v>
      </c>
      <c r="AE86" s="5">
        <f>MAX(AD86*(1+G86)*(1-AMC)*(1-GuaranteeCharge1),MAX($Y86:AD86)*GuaranteeLevel1)</f>
        <v>188455.44363507038</v>
      </c>
      <c r="AF86" s="5">
        <f>MAX(AE86*(1+H86)*(1-AMC)*(1-GuaranteeCharge1),MAX($Y86:AE86)*GuaranteeLevel1)</f>
        <v>150764.3549080563</v>
      </c>
      <c r="AG86" s="5">
        <f>MAX(AF86*(1+I86)*(1-AMC)*(1-GuaranteeCharge1),MAX($Y86:AF86)*GuaranteeLevel1)</f>
        <v>190056.00208915229</v>
      </c>
      <c r="AH86" s="5">
        <f>MAX(AG86*(1+J86)*(1-AMC)*(1-GuaranteeCharge1),MAX($Y86:AG86)*GuaranteeLevel1)</f>
        <v>178417.63752290228</v>
      </c>
      <c r="AI86" s="5">
        <f>MAX(AH86*(1+K86)*(1-AMC)*(1-GuaranteeCharge1),MAX($Y86:AH86)*GuaranteeLevel1)</f>
        <v>189233.06062221882</v>
      </c>
    </row>
    <row r="87" spans="1:35" x14ac:dyDescent="0.3">
      <c r="A87">
        <v>84</v>
      </c>
      <c r="B87" s="6">
        <f>NORMINV(Data!B85,BaseMean,BaseSD)</f>
        <v>8.7539377986440375E-2</v>
      </c>
      <c r="C87" s="6">
        <f>NORMINV(Data!C85,BaseMean,BaseSD)</f>
        <v>2.0023460107856026E-2</v>
      </c>
      <c r="D87" s="6">
        <f>NORMINV(Data!D85,BaseMean,BaseSD)</f>
        <v>0.18148913372724645</v>
      </c>
      <c r="E87" s="6">
        <f>NORMINV(Data!E85,BaseMean,BaseSD)</f>
        <v>-0.11391356018014502</v>
      </c>
      <c r="F87" s="6">
        <f>NORMINV(Data!F85,BaseMean,BaseSD)</f>
        <v>8.8533166642592392E-2</v>
      </c>
      <c r="G87" s="6">
        <f>NORMINV(Data!G85,BaseMean,BaseSD)</f>
        <v>3.9400798731831811E-2</v>
      </c>
      <c r="H87" s="6">
        <f>NORMINV(Data!H85,BaseMean,BaseSD)</f>
        <v>-6.6759006003594981E-2</v>
      </c>
      <c r="I87" s="6">
        <f>NORMINV(Data!I85,BaseMean,BaseSD)</f>
        <v>7.4009268210227727E-3</v>
      </c>
      <c r="J87" s="6">
        <f>NORMINV(Data!J85,BaseMean,BaseSD)</f>
        <v>0.26000127100127113</v>
      </c>
      <c r="K87" s="6">
        <f>NORMINV(Data!K85,BaseMean,BaseSD)</f>
        <v>2.1506170848582074E-2</v>
      </c>
      <c r="M87" s="11">
        <f t="shared" si="24"/>
        <v>100000</v>
      </c>
      <c r="N87" s="5">
        <f t="shared" si="25"/>
        <v>107666.3984206576</v>
      </c>
      <c r="O87" s="5">
        <f t="shared" si="26"/>
        <v>108724.02973184625</v>
      </c>
      <c r="P87" s="5">
        <f t="shared" si="27"/>
        <v>127171.69710618227</v>
      </c>
      <c r="Q87" s="5">
        <f t="shared" si="28"/>
        <v>111558.26517131935</v>
      </c>
      <c r="R87" s="5">
        <f t="shared" si="29"/>
        <v>120220.52293556936</v>
      </c>
      <c r="S87" s="5">
        <f t="shared" si="30"/>
        <v>123707.73448755741</v>
      </c>
      <c r="T87" s="5">
        <f t="shared" si="31"/>
        <v>114294.63780722932</v>
      </c>
      <c r="U87" s="5">
        <f t="shared" si="32"/>
        <v>113989.11881709915</v>
      </c>
      <c r="V87" s="5">
        <f t="shared" si="33"/>
        <v>142190.17024396124</v>
      </c>
      <c r="W87" s="5">
        <f t="shared" si="34"/>
        <v>143795.65497483467</v>
      </c>
      <c r="Y87" s="11">
        <f t="shared" si="35"/>
        <v>100000</v>
      </c>
      <c r="Z87" s="5">
        <f>MAX(Y87*(1+B87)*(1-AMC)*(1-GuaranteeCharge1),MAX($Y87:Y87)*GuaranteeLevel1)</f>
        <v>106051.40244434774</v>
      </c>
      <c r="AA87" s="5">
        <f>MAX(Z87*(1+C87)*(1-AMC)*(1-GuaranteeCharge1),MAX($Y87:Z87)*GuaranteeLevel1)</f>
        <v>105486.77174658055</v>
      </c>
      <c r="AB87" s="5">
        <f>MAX(AA87*(1+D87)*(1-AMC)*(1-GuaranteeCharge1),MAX($Y87:AA87)*GuaranteeLevel1)</f>
        <v>121534.38242747301</v>
      </c>
      <c r="AC87" s="5">
        <f>MAX(AB87*(1+E87)*(1-AMC)*(1-GuaranteeCharge1),MAX($Y87:AB87)*GuaranteeLevel1)</f>
        <v>105013.87253007882</v>
      </c>
      <c r="AD87" s="5">
        <f>MAX(AC87*(1+F87)*(1-AMC)*(1-GuaranteeCharge1),MAX($Y87:AC87)*GuaranteeLevel1)</f>
        <v>111470.45278888503</v>
      </c>
      <c r="AE87" s="5">
        <f>MAX(AD87*(1+G87)*(1-AMC)*(1-GuaranteeCharge1),MAX($Y87:AD87)*GuaranteeLevel1)</f>
        <v>112983.29509382146</v>
      </c>
      <c r="AF87" s="5">
        <f>MAX(AE87*(1+H87)*(1-AMC)*(1-GuaranteeCharge1),MAX($Y87:AE87)*GuaranteeLevel1)</f>
        <v>102820.44264928116</v>
      </c>
      <c r="AG87" s="5">
        <f>MAX(AF87*(1+I87)*(1-AMC)*(1-GuaranteeCharge1),MAX($Y87:AF87)*GuaranteeLevel1)</f>
        <v>101007.41120189097</v>
      </c>
      <c r="AH87" s="5">
        <f>MAX(AG87*(1+J87)*(1-AMC)*(1-GuaranteeCharge1),MAX($Y87:AG87)*GuaranteeLevel1)</f>
        <v>124106.82025253162</v>
      </c>
      <c r="AI87" s="5">
        <f>MAX(AH87*(1+K87)*(1-AMC)*(1-GuaranteeCharge1),MAX($Y87:AH87)*GuaranteeLevel1)</f>
        <v>123625.50204645774</v>
      </c>
    </row>
    <row r="88" spans="1:35" x14ac:dyDescent="0.3">
      <c r="A88">
        <v>85</v>
      </c>
      <c r="B88" s="6">
        <f>NORMINV(Data!B86,BaseMean,BaseSD)</f>
        <v>0.13961344724067437</v>
      </c>
      <c r="C88" s="6">
        <f>NORMINV(Data!C86,BaseMean,BaseSD)</f>
        <v>0.24100347247935056</v>
      </c>
      <c r="D88" s="6">
        <f>NORMINV(Data!D86,BaseMean,BaseSD)</f>
        <v>-0.1845399316878269</v>
      </c>
      <c r="E88" s="6">
        <f>NORMINV(Data!E86,BaseMean,BaseSD)</f>
        <v>-0.29950517839067015</v>
      </c>
      <c r="F88" s="6">
        <f>NORMINV(Data!F86,BaseMean,BaseSD)</f>
        <v>0.16978532795937423</v>
      </c>
      <c r="G88" s="6">
        <f>NORMINV(Data!G86,BaseMean,BaseSD)</f>
        <v>0.30298331540462897</v>
      </c>
      <c r="H88" s="6">
        <f>NORMINV(Data!H86,BaseMean,BaseSD)</f>
        <v>4.8825054742090403E-2</v>
      </c>
      <c r="I88" s="6">
        <f>NORMINV(Data!I86,BaseMean,BaseSD)</f>
        <v>2.8397289226390843E-2</v>
      </c>
      <c r="J88" s="6">
        <f>NORMINV(Data!J86,BaseMean,BaseSD)</f>
        <v>-0.10120633298266836</v>
      </c>
      <c r="K88" s="6">
        <f>NORMINV(Data!K86,BaseMean,BaseSD)</f>
        <v>0.12667244515662601</v>
      </c>
      <c r="M88" s="11">
        <f t="shared" si="24"/>
        <v>100000</v>
      </c>
      <c r="N88" s="5">
        <f t="shared" si="25"/>
        <v>112821.73127682677</v>
      </c>
      <c r="O88" s="5">
        <f t="shared" si="26"/>
        <v>138612.03868281745</v>
      </c>
      <c r="P88" s="5">
        <f t="shared" si="27"/>
        <v>111902.25670784809</v>
      </c>
      <c r="Q88" s="5">
        <f t="shared" si="28"/>
        <v>77603.081836743018</v>
      </c>
      <c r="R88" s="5">
        <f t="shared" si="29"/>
        <v>89871.157071682057</v>
      </c>
      <c r="S88" s="5">
        <f t="shared" si="30"/>
        <v>115929.61201850534</v>
      </c>
      <c r="T88" s="5">
        <f t="shared" si="31"/>
        <v>120373.98285482277</v>
      </c>
      <c r="U88" s="5">
        <f t="shared" si="32"/>
        <v>122554.35488467093</v>
      </c>
      <c r="V88" s="5">
        <f t="shared" si="33"/>
        <v>109049.56725537946</v>
      </c>
      <c r="W88" s="5">
        <f t="shared" si="34"/>
        <v>121634.5111570614</v>
      </c>
      <c r="Y88" s="11">
        <f t="shared" si="35"/>
        <v>100000</v>
      </c>
      <c r="Z88" s="5">
        <f>MAX(Y88*(1+B88)*(1-AMC)*(1-GuaranteeCharge1),MAX($Y88:Y88)*GuaranteeLevel1)</f>
        <v>111129.40530767437</v>
      </c>
      <c r="AA88" s="5">
        <f>MAX(Z88*(1+C88)*(1-AMC)*(1-GuaranteeCharge1),MAX($Y88:Z88)*GuaranteeLevel1)</f>
        <v>134484.86523103659</v>
      </c>
      <c r="AB88" s="5">
        <f>MAX(AA88*(1+D88)*(1-AMC)*(1-GuaranteeCharge1),MAX($Y88:AA88)*GuaranteeLevel1)</f>
        <v>107587.89218482928</v>
      </c>
      <c r="AC88" s="5">
        <f>MAX(AB88*(1+E88)*(1-AMC)*(1-GuaranteeCharge1),MAX($Y88:AB88)*GuaranteeLevel1)</f>
        <v>107587.89218482928</v>
      </c>
      <c r="AD88" s="5">
        <f>MAX(AC88*(1+F88)*(1-AMC)*(1-GuaranteeCharge1),MAX($Y88:AC88)*GuaranteeLevel1)</f>
        <v>122727.24751095269</v>
      </c>
      <c r="AE88" s="5">
        <f>MAX(AD88*(1+G88)*(1-AMC)*(1-GuaranteeCharge1),MAX($Y88:AD88)*GuaranteeLevel1)</f>
        <v>155937.75368937582</v>
      </c>
      <c r="AF88" s="5">
        <f>MAX(AE88*(1+H88)*(1-AMC)*(1-GuaranteeCharge1),MAX($Y88:AE88)*GuaranteeLevel1)</f>
        <v>159487.17018683517</v>
      </c>
      <c r="AG88" s="5">
        <f>MAX(AF88*(1+I88)*(1-AMC)*(1-GuaranteeCharge1),MAX($Y88:AF88)*GuaranteeLevel1)</f>
        <v>159940.37157538909</v>
      </c>
      <c r="AH88" s="5">
        <f>MAX(AG88*(1+J88)*(1-AMC)*(1-GuaranteeCharge1),MAX($Y88:AG88)*GuaranteeLevel1)</f>
        <v>140181.12125451045</v>
      </c>
      <c r="AI88" s="5">
        <f>MAX(AH88*(1+K88)*(1-AMC)*(1-GuaranteeCharge1),MAX($Y88:AH88)*GuaranteeLevel1)</f>
        <v>154013.44221339864</v>
      </c>
    </row>
    <row r="89" spans="1:35" x14ac:dyDescent="0.3">
      <c r="A89">
        <v>86</v>
      </c>
      <c r="B89" s="6">
        <f>NORMINV(Data!B87,BaseMean,BaseSD)</f>
        <v>-7.9444547908611982E-2</v>
      </c>
      <c r="C89" s="6">
        <f>NORMINV(Data!C87,BaseMean,BaseSD)</f>
        <v>0.29533571571749001</v>
      </c>
      <c r="D89" s="6">
        <f>NORMINV(Data!D87,BaseMean,BaseSD)</f>
        <v>0.16455933910199511</v>
      </c>
      <c r="E89" s="6">
        <f>NORMINV(Data!E87,BaseMean,BaseSD)</f>
        <v>0.32967672838306744</v>
      </c>
      <c r="F89" s="6">
        <f>NORMINV(Data!F87,BaseMean,BaseSD)</f>
        <v>-9.5231595187351539E-2</v>
      </c>
      <c r="G89" s="6">
        <f>NORMINV(Data!G87,BaseMean,BaseSD)</f>
        <v>0.21217303814169902</v>
      </c>
      <c r="H89" s="6">
        <f>NORMINV(Data!H87,BaseMean,BaseSD)</f>
        <v>-0.12952402790127915</v>
      </c>
      <c r="I89" s="6">
        <f>NORMINV(Data!I87,BaseMean,BaseSD)</f>
        <v>0.26660035769560825</v>
      </c>
      <c r="J89" s="6">
        <f>NORMINV(Data!J87,BaseMean,BaseSD)</f>
        <v>0.10356250288902683</v>
      </c>
      <c r="K89" s="6">
        <f>NORMINV(Data!K87,BaseMean,BaseSD)</f>
        <v>9.829488836681434E-2</v>
      </c>
      <c r="M89" s="11">
        <f t="shared" si="24"/>
        <v>100000</v>
      </c>
      <c r="N89" s="5">
        <f t="shared" si="25"/>
        <v>91134.989757047413</v>
      </c>
      <c r="O89" s="5">
        <f t="shared" si="26"/>
        <v>116869.90311201262</v>
      </c>
      <c r="P89" s="5">
        <f t="shared" si="27"/>
        <v>134740.91775774921</v>
      </c>
      <c r="Q89" s="5">
        <f t="shared" si="28"/>
        <v>177370.24407642137</v>
      </c>
      <c r="R89" s="5">
        <f t="shared" si="29"/>
        <v>158874.20286631133</v>
      </c>
      <c r="S89" s="5">
        <f t="shared" si="30"/>
        <v>190657.19491908926</v>
      </c>
      <c r="T89" s="5">
        <f t="shared" si="31"/>
        <v>164302.88201396144</v>
      </c>
      <c r="U89" s="5">
        <f t="shared" si="32"/>
        <v>206025.02823800987</v>
      </c>
      <c r="V89" s="5">
        <f t="shared" si="33"/>
        <v>225087.88086191937</v>
      </c>
      <c r="W89" s="5">
        <f t="shared" si="34"/>
        <v>244740.7402941249</v>
      </c>
      <c r="Y89" s="11">
        <f t="shared" si="35"/>
        <v>100000</v>
      </c>
      <c r="Z89" s="5">
        <f>MAX(Y89*(1+B89)*(1-AMC)*(1-GuaranteeCharge1),MAX($Y89:Y89)*GuaranteeLevel1)</f>
        <v>89767.964910691706</v>
      </c>
      <c r="AA89" s="5">
        <f>MAX(Z89*(1+C89)*(1-AMC)*(1-GuaranteeCharge1),MAX($Y89:Z89)*GuaranteeLevel1)</f>
        <v>113390.10174685245</v>
      </c>
      <c r="AB89" s="5">
        <f>MAX(AA89*(1+D89)*(1-AMC)*(1-GuaranteeCharge1),MAX($Y89:AA89)*GuaranteeLevel1)</f>
        <v>128768.07182753953</v>
      </c>
      <c r="AC89" s="5">
        <f>MAX(AB89*(1+E89)*(1-AMC)*(1-GuaranteeCharge1),MAX($Y89:AB89)*GuaranteeLevel1)</f>
        <v>166965.09374241281</v>
      </c>
      <c r="AD89" s="5">
        <f>MAX(AC89*(1+F89)*(1-AMC)*(1-GuaranteeCharge1),MAX($Y89:AC89)*GuaranteeLevel1)</f>
        <v>147310.7826978279</v>
      </c>
      <c r="AE89" s="5">
        <f>MAX(AD89*(1+G89)*(1-AMC)*(1-GuaranteeCharge1),MAX($Y89:AD89)*GuaranteeLevel1)</f>
        <v>174128.78996236334</v>
      </c>
      <c r="AF89" s="5">
        <f>MAX(AE89*(1+H89)*(1-AMC)*(1-GuaranteeCharge1),MAX($Y89:AE89)*GuaranteeLevel1)</f>
        <v>147808.29075919755</v>
      </c>
      <c r="AG89" s="5">
        <f>MAX(AF89*(1+I89)*(1-AMC)*(1-GuaranteeCharge1),MAX($Y89:AF89)*GuaranteeLevel1)</f>
        <v>182561.76520241858</v>
      </c>
      <c r="AH89" s="5">
        <f>MAX(AG89*(1+J89)*(1-AMC)*(1-GuaranteeCharge1),MAX($Y89:AG89)*GuaranteeLevel1)</f>
        <v>196461.83082293515</v>
      </c>
      <c r="AI89" s="5">
        <f>MAX(AH89*(1+K89)*(1-AMC)*(1-GuaranteeCharge1),MAX($Y89:AH89)*GuaranteeLevel1)</f>
        <v>210411.06489189796</v>
      </c>
    </row>
    <row r="90" spans="1:35" x14ac:dyDescent="0.3">
      <c r="A90">
        <v>87</v>
      </c>
      <c r="B90" s="6">
        <f>NORMINV(Data!B88,BaseMean,BaseSD)</f>
        <v>0.13269512881999374</v>
      </c>
      <c r="C90" s="6">
        <f>NORMINV(Data!C88,BaseMean,BaseSD)</f>
        <v>-0.17221791705661876</v>
      </c>
      <c r="D90" s="6">
        <f>NORMINV(Data!D88,BaseMean,BaseSD)</f>
        <v>5.5004710180908842E-2</v>
      </c>
      <c r="E90" s="6">
        <f>NORMINV(Data!E88,BaseMean,BaseSD)</f>
        <v>-9.6339222632719074E-3</v>
      </c>
      <c r="F90" s="6">
        <f>NORMINV(Data!F88,BaseMean,BaseSD)</f>
        <v>5.5077897633525059E-2</v>
      </c>
      <c r="G90" s="6">
        <f>NORMINV(Data!G88,BaseMean,BaseSD)</f>
        <v>9.7151423738295967E-2</v>
      </c>
      <c r="H90" s="6">
        <f>NORMINV(Data!H88,BaseMean,BaseSD)</f>
        <v>7.000692054671695E-2</v>
      </c>
      <c r="I90" s="6">
        <f>NORMINV(Data!I88,BaseMean,BaseSD)</f>
        <v>5.8647162627563296E-3</v>
      </c>
      <c r="J90" s="6">
        <f>NORMINV(Data!J88,BaseMean,BaseSD)</f>
        <v>-3.1734301164327183E-2</v>
      </c>
      <c r="K90" s="6">
        <f>NORMINV(Data!K88,BaseMean,BaseSD)</f>
        <v>0.24890197050348334</v>
      </c>
      <c r="M90" s="11">
        <f t="shared" si="24"/>
        <v>100000</v>
      </c>
      <c r="N90" s="5">
        <f t="shared" si="25"/>
        <v>112136.81775317939</v>
      </c>
      <c r="O90" s="5">
        <f t="shared" si="26"/>
        <v>91896.600088625477</v>
      </c>
      <c r="P90" s="5">
        <f t="shared" si="27"/>
        <v>95981.832483680089</v>
      </c>
      <c r="Q90" s="5">
        <f t="shared" si="28"/>
        <v>94106.579461137473</v>
      </c>
      <c r="R90" s="5">
        <f t="shared" si="29"/>
        <v>98296.874291225802</v>
      </c>
      <c r="S90" s="5">
        <f t="shared" si="30"/>
        <v>106768.09002186626</v>
      </c>
      <c r="T90" s="5">
        <f t="shared" si="31"/>
        <v>113100.16926478223</v>
      </c>
      <c r="U90" s="5">
        <f t="shared" si="32"/>
        <v>112625.834970122</v>
      </c>
      <c r="V90" s="5">
        <f t="shared" si="33"/>
        <v>107961.21547625338</v>
      </c>
      <c r="W90" s="5">
        <f t="shared" si="34"/>
        <v>133484.64499878156</v>
      </c>
      <c r="Y90" s="11">
        <f t="shared" si="35"/>
        <v>100000</v>
      </c>
      <c r="Z90" s="5">
        <f>MAX(Y90*(1+B90)*(1-AMC)*(1-GuaranteeCharge1),MAX($Y90:Y90)*GuaranteeLevel1)</f>
        <v>110454.7654868817</v>
      </c>
      <c r="AA90" s="5">
        <f>MAX(Z90*(1+C90)*(1-AMC)*(1-GuaranteeCharge1),MAX($Y90:Z90)*GuaranteeLevel1)</f>
        <v>89160.378820986647</v>
      </c>
      <c r="AB90" s="5">
        <f>MAX(AA90*(1+D90)*(1-AMC)*(1-GuaranteeCharge1),MAX($Y90:AA90)*GuaranteeLevel1)</f>
        <v>91727.11382015633</v>
      </c>
      <c r="AC90" s="5">
        <f>MAX(AB90*(1+E90)*(1-AMC)*(1-GuaranteeCharge1),MAX($Y90:AB90)*GuaranteeLevel1)</f>
        <v>88585.962901064602</v>
      </c>
      <c r="AD90" s="5">
        <f>MAX(AC90*(1+F90)*(1-AMC)*(1-GuaranteeCharge1),MAX($Y90:AC90)*GuaranteeLevel1)</f>
        <v>91142.483973783892</v>
      </c>
      <c r="AE90" s="5">
        <f>MAX(AD90*(1+G90)*(1-AMC)*(1-GuaranteeCharge1),MAX($Y90:AD90)*GuaranteeLevel1)</f>
        <v>97512.177969418</v>
      </c>
      <c r="AF90" s="5">
        <f>MAX(AE90*(1+H90)*(1-AMC)*(1-GuaranteeCharge1),MAX($Y90:AE90)*GuaranteeLevel1)</f>
        <v>101745.88843902858</v>
      </c>
      <c r="AG90" s="5">
        <f>MAX(AF90*(1+I90)*(1-AMC)*(1-GuaranteeCharge1),MAX($Y90:AF90)*GuaranteeLevel1)</f>
        <v>99799.38561536574</v>
      </c>
      <c r="AH90" s="5">
        <f>MAX(AG90*(1+J90)*(1-AMC)*(1-GuaranteeCharge1),MAX($Y90:AG90)*GuaranteeLevel1)</f>
        <v>94231.008658105507</v>
      </c>
      <c r="AI90" s="5">
        <f>MAX(AH90*(1+K90)*(1-AMC)*(1-GuaranteeCharge1),MAX($Y90:AH90)*GuaranteeLevel1)</f>
        <v>114760.81287960714</v>
      </c>
    </row>
    <row r="91" spans="1:35" x14ac:dyDescent="0.3">
      <c r="A91">
        <v>88</v>
      </c>
      <c r="B91" s="6">
        <f>NORMINV(Data!B89,BaseMean,BaseSD)</f>
        <v>-0.21641986848561678</v>
      </c>
      <c r="C91" s="6">
        <f>NORMINV(Data!C89,BaseMean,BaseSD)</f>
        <v>0.41071158367886912</v>
      </c>
      <c r="D91" s="6">
        <f>NORMINV(Data!D89,BaseMean,BaseSD)</f>
        <v>0.15625360506971894</v>
      </c>
      <c r="E91" s="6">
        <f>NORMINV(Data!E89,BaseMean,BaseSD)</f>
        <v>-7.1557321832556559E-2</v>
      </c>
      <c r="F91" s="6">
        <f>NORMINV(Data!F89,BaseMean,BaseSD)</f>
        <v>6.9063027145790296E-2</v>
      </c>
      <c r="G91" s="6">
        <f>NORMINV(Data!G89,BaseMean,BaseSD)</f>
        <v>-0.13027708777870917</v>
      </c>
      <c r="H91" s="6">
        <f>NORMINV(Data!H89,BaseMean,BaseSD)</f>
        <v>0.20980583171647554</v>
      </c>
      <c r="I91" s="6">
        <f>NORMINV(Data!I89,BaseMean,BaseSD)</f>
        <v>0.13001553388175635</v>
      </c>
      <c r="J91" s="6">
        <f>NORMINV(Data!J89,BaseMean,BaseSD)</f>
        <v>0.16388395190333782</v>
      </c>
      <c r="K91" s="6">
        <f>NORMINV(Data!K89,BaseMean,BaseSD)</f>
        <v>0.13651131961088794</v>
      </c>
      <c r="M91" s="11">
        <f t="shared" si="24"/>
        <v>100000</v>
      </c>
      <c r="N91" s="5">
        <f t="shared" si="25"/>
        <v>77574.433019923934</v>
      </c>
      <c r="O91" s="5">
        <f t="shared" si="26"/>
        <v>108340.79974594197</v>
      </c>
      <c r="P91" s="5">
        <f t="shared" si="27"/>
        <v>124016.74587955808</v>
      </c>
      <c r="Q91" s="5">
        <f t="shared" si="28"/>
        <v>113991.01528520788</v>
      </c>
      <c r="R91" s="5">
        <f t="shared" si="29"/>
        <v>120644.94406954413</v>
      </c>
      <c r="S91" s="5">
        <f t="shared" si="30"/>
        <v>103878.39537992928</v>
      </c>
      <c r="T91" s="5">
        <f t="shared" si="31"/>
        <v>124415.96163478834</v>
      </c>
      <c r="U91" s="5">
        <f t="shared" si="32"/>
        <v>139186.04961704597</v>
      </c>
      <c r="V91" s="5">
        <f t="shared" si="33"/>
        <v>160376.44538332048</v>
      </c>
      <c r="W91" s="5">
        <f t="shared" si="34"/>
        <v>180446.94912133005</v>
      </c>
      <c r="Y91" s="11">
        <f t="shared" si="35"/>
        <v>100000</v>
      </c>
      <c r="Z91" s="5">
        <f>MAX(Y91*(1+B91)*(1-AMC)*(1-GuaranteeCharge1),MAX($Y91:Y91)*GuaranteeLevel1)</f>
        <v>80000</v>
      </c>
      <c r="AA91" s="5">
        <f>MAX(Z91*(1+C91)*(1-AMC)*(1-GuaranteeCharge1),MAX($Y91:Z91)*GuaranteeLevel1)</f>
        <v>110052.43206595593</v>
      </c>
      <c r="AB91" s="5">
        <f>MAX(AA91*(1+D91)*(1-AMC)*(1-GuaranteeCharge1),MAX($Y91:AA91)*GuaranteeLevel1)</f>
        <v>124086.39556807652</v>
      </c>
      <c r="AC91" s="5">
        <f>MAX(AB91*(1+E91)*(1-AMC)*(1-GuaranteeCharge1),MAX($Y91:AB91)*GuaranteeLevel1)</f>
        <v>112344.20885554931</v>
      </c>
      <c r="AD91" s="5">
        <f>MAX(AC91*(1+F91)*(1-AMC)*(1-GuaranteeCharge1),MAX($Y91:AC91)*GuaranteeLevel1)</f>
        <v>117118.47945737737</v>
      </c>
      <c r="AE91" s="5">
        <f>MAX(AD91*(1+G91)*(1-AMC)*(1-GuaranteeCharge1),MAX($Y91:AD91)*GuaranteeLevel1)</f>
        <v>99329.38849663896</v>
      </c>
      <c r="AF91" s="5">
        <f>MAX(AE91*(1+H91)*(1-AMC)*(1-GuaranteeCharge1),MAX($Y91:AE91)*GuaranteeLevel1)</f>
        <v>117183.06701848318</v>
      </c>
      <c r="AG91" s="5">
        <f>MAX(AF91*(1+I91)*(1-AMC)*(1-GuaranteeCharge1),MAX($Y91:AF91)*GuaranteeLevel1)</f>
        <v>129128.0816907289</v>
      </c>
      <c r="AH91" s="5">
        <f>MAX(AG91*(1+J91)*(1-AMC)*(1-GuaranteeCharge1),MAX($Y91:AG91)*GuaranteeLevel1)</f>
        <v>146555.39298470799</v>
      </c>
      <c r="AI91" s="5">
        <f>MAX(AH91*(1+K91)*(1-AMC)*(1-GuaranteeCharge1),MAX($Y91:AH91)*GuaranteeLevel1)</f>
        <v>162422.80077967574</v>
      </c>
    </row>
    <row r="92" spans="1:35" x14ac:dyDescent="0.3">
      <c r="A92">
        <v>89</v>
      </c>
      <c r="B92" s="6">
        <f>NORMINV(Data!B90,BaseMean,BaseSD)</f>
        <v>-2.3855317557673492E-2</v>
      </c>
      <c r="C92" s="6">
        <f>NORMINV(Data!C90,BaseMean,BaseSD)</f>
        <v>5.8521244209868616E-2</v>
      </c>
      <c r="D92" s="6">
        <f>NORMINV(Data!D90,BaseMean,BaseSD)</f>
        <v>5.4725057885427177E-2</v>
      </c>
      <c r="E92" s="6">
        <f>NORMINV(Data!E90,BaseMean,BaseSD)</f>
        <v>-9.0967561246224585E-2</v>
      </c>
      <c r="F92" s="6">
        <f>NORMINV(Data!F90,BaseMean,BaseSD)</f>
        <v>7.8414450724061141E-2</v>
      </c>
      <c r="G92" s="6">
        <f>NORMINV(Data!G90,BaseMean,BaseSD)</f>
        <v>-0.20988464677478463</v>
      </c>
      <c r="H92" s="6">
        <f>NORMINV(Data!H90,BaseMean,BaseSD)</f>
        <v>2.5484605619525213E-2</v>
      </c>
      <c r="I92" s="6">
        <f>NORMINV(Data!I90,BaseMean,BaseSD)</f>
        <v>0.22858834540077494</v>
      </c>
      <c r="J92" s="6">
        <f>NORMINV(Data!J90,BaseMean,BaseSD)</f>
        <v>5.537064692566946E-2</v>
      </c>
      <c r="K92" s="6">
        <f>NORMINV(Data!K90,BaseMean,BaseSD)</f>
        <v>0.22134778474958655</v>
      </c>
      <c r="M92" s="11">
        <f t="shared" si="24"/>
        <v>100000</v>
      </c>
      <c r="N92" s="5">
        <f t="shared" si="25"/>
        <v>96638.323561790326</v>
      </c>
      <c r="O92" s="5">
        <f t="shared" si="26"/>
        <v>101270.78131003233</v>
      </c>
      <c r="P92" s="5">
        <f t="shared" si="27"/>
        <v>105744.70237253302</v>
      </c>
      <c r="Q92" s="5">
        <f t="shared" si="28"/>
        <v>95164.111036165865</v>
      </c>
      <c r="R92" s="5">
        <f t="shared" si="29"/>
        <v>101600.08900639327</v>
      </c>
      <c r="S92" s="5">
        <f t="shared" si="30"/>
        <v>79473.032310869748</v>
      </c>
      <c r="T92" s="5">
        <f t="shared" si="31"/>
        <v>80683.387484733059</v>
      </c>
      <c r="U92" s="5">
        <f t="shared" si="32"/>
        <v>98135.402835885805</v>
      </c>
      <c r="V92" s="5">
        <f t="shared" si="33"/>
        <v>102533.53134144777</v>
      </c>
      <c r="W92" s="5">
        <f t="shared" si="34"/>
        <v>123976.81035276526</v>
      </c>
      <c r="Y92" s="11">
        <f t="shared" si="35"/>
        <v>100000</v>
      </c>
      <c r="Z92" s="5">
        <f>MAX(Y92*(1+B92)*(1-AMC)*(1-GuaranteeCharge1),MAX($Y92:Y92)*GuaranteeLevel1)</f>
        <v>95188.748708363477</v>
      </c>
      <c r="AA92" s="5">
        <f>MAX(Z92*(1+C92)*(1-AMC)*(1-GuaranteeCharge1),MAX($Y92:Z92)*GuaranteeLevel1)</f>
        <v>98255.443796526131</v>
      </c>
      <c r="AB92" s="5">
        <f>MAX(AA92*(1+D92)*(1-AMC)*(1-GuaranteeCharge1),MAX($Y92:AA92)*GuaranteeLevel1)</f>
        <v>101057.2115515</v>
      </c>
      <c r="AC92" s="5">
        <f>MAX(AB92*(1+E92)*(1-AMC)*(1-GuaranteeCharge1),MAX($Y92:AB92)*GuaranteeLevel1)</f>
        <v>89581.456026078886</v>
      </c>
      <c r="AD92" s="5">
        <f>MAX(AC92*(1+F92)*(1-AMC)*(1-GuaranteeCharge1),MAX($Y92:AC92)*GuaranteeLevel1)</f>
        <v>94205.279168544163</v>
      </c>
      <c r="AE92" s="5">
        <f>MAX(AD92*(1+G92)*(1-AMC)*(1-GuaranteeCharge1),MAX($Y92:AD92)*GuaranteeLevel1)</f>
        <v>80845.769241200003</v>
      </c>
      <c r="AF92" s="5">
        <f>MAX(AE92*(1+H92)*(1-AMC)*(1-GuaranteeCharge1),MAX($Y92:AE92)*GuaranteeLevel1)</f>
        <v>80845.875405429106</v>
      </c>
      <c r="AG92" s="5">
        <f>MAX(AF92*(1+I92)*(1-AMC)*(1-GuaranteeCharge1),MAX($Y92:AF92)*GuaranteeLevel1)</f>
        <v>96858.041734457031</v>
      </c>
      <c r="AH92" s="5">
        <f>MAX(AG92*(1+J92)*(1-AMC)*(1-GuaranteeCharge1),MAX($Y92:AG92)*GuaranteeLevel1)</f>
        <v>99680.938981241008</v>
      </c>
      <c r="AI92" s="5">
        <f>MAX(AH92*(1+K92)*(1-AMC)*(1-GuaranteeCharge1),MAX($Y92:AH92)*GuaranteeLevel1)</f>
        <v>118719.72842043596</v>
      </c>
    </row>
    <row r="93" spans="1:35" x14ac:dyDescent="0.3">
      <c r="A93">
        <v>90</v>
      </c>
      <c r="B93" s="6">
        <f>NORMINV(Data!B91,BaseMean,BaseSD)</f>
        <v>-4.3035901108294389E-2</v>
      </c>
      <c r="C93" s="6">
        <f>NORMINV(Data!C91,BaseMean,BaseSD)</f>
        <v>0.12997470604701805</v>
      </c>
      <c r="D93" s="6">
        <f>NORMINV(Data!D91,BaseMean,BaseSD)</f>
        <v>9.8193972449463401E-2</v>
      </c>
      <c r="E93" s="6">
        <f>NORMINV(Data!E91,BaseMean,BaseSD)</f>
        <v>0.20954436869858728</v>
      </c>
      <c r="F93" s="6">
        <f>NORMINV(Data!F91,BaseMean,BaseSD)</f>
        <v>-0.26285892899309315</v>
      </c>
      <c r="G93" s="6">
        <f>NORMINV(Data!G91,BaseMean,BaseSD)</f>
        <v>6.0720360553955376E-2</v>
      </c>
      <c r="H93" s="6">
        <f>NORMINV(Data!H91,BaseMean,BaseSD)</f>
        <v>1.4668994435574935E-2</v>
      </c>
      <c r="I93" s="6">
        <f>NORMINV(Data!I91,BaseMean,BaseSD)</f>
        <v>0.10788267498686586</v>
      </c>
      <c r="J93" s="6">
        <f>NORMINV(Data!J91,BaseMean,BaseSD)</f>
        <v>0.38161259626511113</v>
      </c>
      <c r="K93" s="6">
        <f>NORMINV(Data!K91,BaseMean,BaseSD)</f>
        <v>4.8190892696420268E-2</v>
      </c>
      <c r="M93" s="11">
        <f t="shared" si="24"/>
        <v>100000</v>
      </c>
      <c r="N93" s="5">
        <f t="shared" si="25"/>
        <v>94739.445790278856</v>
      </c>
      <c r="O93" s="5">
        <f t="shared" si="26"/>
        <v>105982.64563384847</v>
      </c>
      <c r="P93" s="5">
        <f t="shared" si="27"/>
        <v>115225.60759314643</v>
      </c>
      <c r="Q93" s="5">
        <f t="shared" si="28"/>
        <v>137976.77994622182</v>
      </c>
      <c r="R93" s="5">
        <f t="shared" si="29"/>
        <v>100691.26783020585</v>
      </c>
      <c r="S93" s="5">
        <f t="shared" si="30"/>
        <v>105737.22513831595</v>
      </c>
      <c r="T93" s="5">
        <f t="shared" si="31"/>
        <v>106215.401066448</v>
      </c>
      <c r="U93" s="5">
        <f t="shared" si="32"/>
        <v>116497.46063171623</v>
      </c>
      <c r="V93" s="5">
        <f t="shared" si="33"/>
        <v>159344.81545126124</v>
      </c>
      <c r="W93" s="5">
        <f t="shared" si="34"/>
        <v>165353.54651085983</v>
      </c>
      <c r="Y93" s="11">
        <f t="shared" si="35"/>
        <v>100000</v>
      </c>
      <c r="Z93" s="5">
        <f>MAX(Y93*(1+B93)*(1-AMC)*(1-GuaranteeCharge1),MAX($Y93:Y93)*GuaranteeLevel1)</f>
        <v>93318.354103424674</v>
      </c>
      <c r="AA93" s="5">
        <f>MAX(Z93*(1+C93)*(1-AMC)*(1-GuaranteeCharge1),MAX($Y93:Z93)*GuaranteeLevel1)</f>
        <v>102827.01236010063</v>
      </c>
      <c r="AB93" s="5">
        <f>MAX(AA93*(1+D93)*(1-AMC)*(1-GuaranteeCharge1),MAX($Y93:AA93)*GuaranteeLevel1)</f>
        <v>110117.84365015458</v>
      </c>
      <c r="AC93" s="5">
        <f>MAX(AB93*(1+E93)*(1-AMC)*(1-GuaranteeCharge1),MAX($Y93:AB93)*GuaranteeLevel1)</f>
        <v>129882.58610092111</v>
      </c>
      <c r="AD93" s="5">
        <f>MAX(AC93*(1+F93)*(1-AMC)*(1-GuaranteeCharge1),MAX($Y93:AC93)*GuaranteeLevel1)</f>
        <v>103906.06888073689</v>
      </c>
      <c r="AE93" s="5">
        <f>MAX(AD93*(1+G93)*(1-AMC)*(1-GuaranteeCharge1),MAX($Y93:AD93)*GuaranteeLevel1)</f>
        <v>107476.43306817341</v>
      </c>
      <c r="AF93" s="5">
        <f>MAX(AE93*(1+H93)*(1-AMC)*(1-GuaranteeCharge1),MAX($Y93:AE93)*GuaranteeLevel1)</f>
        <v>106343.03711077575</v>
      </c>
      <c r="AG93" s="5">
        <f>MAX(AF93*(1+I93)*(1-AMC)*(1-GuaranteeCharge1),MAX($Y93:AF93)*GuaranteeLevel1)</f>
        <v>114887.890551264</v>
      </c>
      <c r="AH93" s="5">
        <f>MAX(AG93*(1+J93)*(1-AMC)*(1-GuaranteeCharge1),MAX($Y93:AG93)*GuaranteeLevel1)</f>
        <v>154786.10240886654</v>
      </c>
      <c r="AI93" s="5">
        <f>MAX(AH93*(1+K93)*(1-AMC)*(1-GuaranteeCharge1),MAX($Y93:AH93)*GuaranteeLevel1)</f>
        <v>158213.58509685475</v>
      </c>
    </row>
    <row r="94" spans="1:35" x14ac:dyDescent="0.3">
      <c r="A94">
        <v>91</v>
      </c>
      <c r="B94" s="6">
        <f>NORMINV(Data!B92,BaseMean,BaseSD)</f>
        <v>0.37690459762455619</v>
      </c>
      <c r="C94" s="6">
        <f>NORMINV(Data!C92,BaseMean,BaseSD)</f>
        <v>5.0677037572548551E-2</v>
      </c>
      <c r="D94" s="6">
        <f>NORMINV(Data!D92,BaseMean,BaseSD)</f>
        <v>-6.1258525921683293E-2</v>
      </c>
      <c r="E94" s="6">
        <f>NORMINV(Data!E92,BaseMean,BaseSD)</f>
        <v>0.14885534871546915</v>
      </c>
      <c r="F94" s="6">
        <f>NORMINV(Data!F92,BaseMean,BaseSD)</f>
        <v>-6.8293503453627308E-2</v>
      </c>
      <c r="G94" s="6">
        <f>NORMINV(Data!G92,BaseMean,BaseSD)</f>
        <v>-0.25807079466194693</v>
      </c>
      <c r="H94" s="6">
        <f>NORMINV(Data!H92,BaseMean,BaseSD)</f>
        <v>9.9238412868514578E-2</v>
      </c>
      <c r="I94" s="6">
        <f>NORMINV(Data!I92,BaseMean,BaseSD)</f>
        <v>-0.29116566327014742</v>
      </c>
      <c r="J94" s="6">
        <f>NORMINV(Data!J92,BaseMean,BaseSD)</f>
        <v>-5.350132395833096E-2</v>
      </c>
      <c r="K94" s="6">
        <f>NORMINV(Data!K92,BaseMean,BaseSD)</f>
        <v>-2.653847022454621E-2</v>
      </c>
      <c r="M94" s="11">
        <f t="shared" si="24"/>
        <v>100000</v>
      </c>
      <c r="N94" s="5">
        <f t="shared" si="25"/>
        <v>136313.55516483108</v>
      </c>
      <c r="O94" s="5">
        <f t="shared" si="26"/>
        <v>141789.30709835122</v>
      </c>
      <c r="P94" s="5">
        <f t="shared" si="27"/>
        <v>131772.46812250884</v>
      </c>
      <c r="Q94" s="5">
        <f t="shared" si="28"/>
        <v>149873.62976782312</v>
      </c>
      <c r="R94" s="5">
        <f t="shared" si="29"/>
        <v>138241.85217050998</v>
      </c>
      <c r="S94" s="5">
        <f t="shared" si="30"/>
        <v>101540.01085007381</v>
      </c>
      <c r="T94" s="5">
        <f t="shared" si="31"/>
        <v>110500.51356579203</v>
      </c>
      <c r="U94" s="5">
        <f t="shared" si="32"/>
        <v>77543.292659299113</v>
      </c>
      <c r="V94" s="5">
        <f t="shared" si="33"/>
        <v>72660.677599558898</v>
      </c>
      <c r="W94" s="5">
        <f t="shared" si="34"/>
        <v>70025.050626881784</v>
      </c>
      <c r="Y94" s="11">
        <f t="shared" si="35"/>
        <v>100000</v>
      </c>
      <c r="Z94" s="5">
        <f>MAX(Y94*(1+B94)*(1-AMC)*(1-GuaranteeCharge1),MAX($Y94:Y94)*GuaranteeLevel1)</f>
        <v>134268.85183735861</v>
      </c>
      <c r="AA94" s="5">
        <f>MAX(Z94*(1+C94)*(1-AMC)*(1-GuaranteeCharge1),MAX($Y94:Z94)*GuaranteeLevel1)</f>
        <v>137567.5304794978</v>
      </c>
      <c r="AB94" s="5">
        <f>MAX(AA94*(1+D94)*(1-AMC)*(1-GuaranteeCharge1),MAX($Y94:AA94)*GuaranteeLevel1)</f>
        <v>125931.20874089871</v>
      </c>
      <c r="AC94" s="5">
        <f>MAX(AB94*(1+E94)*(1-AMC)*(1-GuaranteeCharge1),MAX($Y94:AB94)*GuaranteeLevel1)</f>
        <v>141081.5256752909</v>
      </c>
      <c r="AD94" s="5">
        <f>MAX(AC94*(1+F94)*(1-AMC)*(1-GuaranteeCharge1),MAX($Y94:AC94)*GuaranteeLevel1)</f>
        <v>128180.12665008601</v>
      </c>
      <c r="AE94" s="5">
        <f>MAX(AD94*(1+G94)*(1-AMC)*(1-GuaranteeCharge1),MAX($Y94:AD94)*GuaranteeLevel1)</f>
        <v>112865.22054023272</v>
      </c>
      <c r="AF94" s="5">
        <f>MAX(AE94*(1+H94)*(1-AMC)*(1-GuaranteeCharge1),MAX($Y94:AE94)*GuaranteeLevel1)</f>
        <v>120982.75111521699</v>
      </c>
      <c r="AG94" s="5">
        <f>MAX(AF94*(1+I94)*(1-AMC)*(1-GuaranteeCharge1),MAX($Y94:AF94)*GuaranteeLevel1)</f>
        <v>112865.22054023272</v>
      </c>
      <c r="AH94" s="5">
        <f>MAX(AG94*(1+J94)*(1-AMC)*(1-GuaranteeCharge1),MAX($Y94:AG94)*GuaranteeLevel1)</f>
        <v>112865.22054023272</v>
      </c>
      <c r="AI94" s="5">
        <f>MAX(AH94*(1+K94)*(1-AMC)*(1-GuaranteeCharge1),MAX($Y94:AH94)*GuaranteeLevel1)</f>
        <v>112865.22054023272</v>
      </c>
    </row>
    <row r="95" spans="1:35" x14ac:dyDescent="0.3">
      <c r="A95">
        <v>92</v>
      </c>
      <c r="B95" s="6">
        <f>NORMINV(Data!B93,BaseMean,BaseSD)</f>
        <v>0.2591070220246634</v>
      </c>
      <c r="C95" s="6">
        <f>NORMINV(Data!C93,BaseMean,BaseSD)</f>
        <v>4.7603565993414448E-3</v>
      </c>
      <c r="D95" s="6">
        <f>NORMINV(Data!D93,BaseMean,BaseSD)</f>
        <v>5.4078795122892237E-2</v>
      </c>
      <c r="E95" s="6">
        <f>NORMINV(Data!E93,BaseMean,BaseSD)</f>
        <v>-0.11314318207993206</v>
      </c>
      <c r="F95" s="6">
        <f>NORMINV(Data!F93,BaseMean,BaseSD)</f>
        <v>2.6696874948244357E-2</v>
      </c>
      <c r="G95" s="6">
        <f>NORMINV(Data!G93,BaseMean,BaseSD)</f>
        <v>-0.36001462296843434</v>
      </c>
      <c r="H95" s="6">
        <f>NORMINV(Data!H93,BaseMean,BaseSD)</f>
        <v>-3.2655669313432847E-2</v>
      </c>
      <c r="I95" s="6">
        <f>NORMINV(Data!I93,BaseMean,BaseSD)</f>
        <v>0.15492062440848636</v>
      </c>
      <c r="J95" s="6">
        <f>NORMINV(Data!J93,BaseMean,BaseSD)</f>
        <v>-0.10178346699388928</v>
      </c>
      <c r="K95" s="6">
        <f>NORMINV(Data!K93,BaseMean,BaseSD)</f>
        <v>0.11546329600885659</v>
      </c>
      <c r="M95" s="11">
        <f t="shared" si="24"/>
        <v>100000</v>
      </c>
      <c r="N95" s="5">
        <f t="shared" si="25"/>
        <v>124651.59518044168</v>
      </c>
      <c r="O95" s="5">
        <f t="shared" si="26"/>
        <v>123992.53141193558</v>
      </c>
      <c r="P95" s="5">
        <f t="shared" si="27"/>
        <v>129390.91913378111</v>
      </c>
      <c r="Q95" s="5">
        <f t="shared" si="28"/>
        <v>113603.70662263056</v>
      </c>
      <c r="R95" s="5">
        <f t="shared" si="29"/>
        <v>115470.20486627205</v>
      </c>
      <c r="S95" s="5">
        <f t="shared" si="30"/>
        <v>73160.250171280713</v>
      </c>
      <c r="T95" s="5">
        <f t="shared" si="31"/>
        <v>70063.441702451353</v>
      </c>
      <c r="U95" s="5">
        <f t="shared" si="32"/>
        <v>80108.53670081067</v>
      </c>
      <c r="V95" s="5">
        <f t="shared" si="33"/>
        <v>71235.263978598989</v>
      </c>
      <c r="W95" s="5">
        <f t="shared" si="34"/>
        <v>78665.71912613271</v>
      </c>
      <c r="Y95" s="11">
        <f t="shared" si="35"/>
        <v>100000</v>
      </c>
      <c r="Z95" s="5">
        <f>MAX(Y95*(1+B95)*(1-AMC)*(1-GuaranteeCharge1),MAX($Y95:Y95)*GuaranteeLevel1)</f>
        <v>122781.82125273506</v>
      </c>
      <c r="AA95" s="5">
        <f>MAX(Z95*(1+C95)*(1-AMC)*(1-GuaranteeCharge1),MAX($Y95:Z95)*GuaranteeLevel1)</f>
        <v>120300.65378914517</v>
      </c>
      <c r="AB95" s="5">
        <f>MAX(AA95*(1+D95)*(1-AMC)*(1-GuaranteeCharge1),MAX($Y95:AA95)*GuaranteeLevel1)</f>
        <v>123655.22994882417</v>
      </c>
      <c r="AC95" s="5">
        <f>MAX(AB95*(1+E95)*(1-AMC)*(1-GuaranteeCharge1),MAX($Y95:AB95)*GuaranteeLevel1)</f>
        <v>106939.32133036153</v>
      </c>
      <c r="AD95" s="5">
        <f>MAX(AC95*(1+F95)*(1-AMC)*(1-GuaranteeCharge1),MAX($Y95:AC95)*GuaranteeLevel1)</f>
        <v>107065.87948354695</v>
      </c>
      <c r="AE95" s="5">
        <f>MAX(AD95*(1+G95)*(1-AMC)*(1-GuaranteeCharge1),MAX($Y95:AD95)*GuaranteeLevel1)</f>
        <v>98924.183959059344</v>
      </c>
      <c r="AF95" s="5">
        <f>MAX(AE95*(1+H95)*(1-AMC)*(1-GuaranteeCharge1),MAX($Y95:AE95)*GuaranteeLevel1)</f>
        <v>98924.183959059344</v>
      </c>
      <c r="AG95" s="5">
        <f>MAX(AF95*(1+I95)*(1-AMC)*(1-GuaranteeCharge1),MAX($Y95:AF95)*GuaranteeLevel1)</f>
        <v>111410.47823646544</v>
      </c>
      <c r="AH95" s="5">
        <f>MAX(AG95*(1+J95)*(1-AMC)*(1-GuaranteeCharge1),MAX($Y95:AG95)*GuaranteeLevel1)</f>
        <v>98924.183959059344</v>
      </c>
      <c r="AI95" s="5">
        <f>MAX(AH95*(1+K95)*(1-AMC)*(1-GuaranteeCharge1),MAX($Y95:AH95)*GuaranteeLevel1)</f>
        <v>107604.19083105391</v>
      </c>
    </row>
    <row r="96" spans="1:35" x14ac:dyDescent="0.3">
      <c r="A96">
        <v>93</v>
      </c>
      <c r="B96" s="6">
        <f>NORMINV(Data!B94,BaseMean,BaseSD)</f>
        <v>9.6808065890686829E-2</v>
      </c>
      <c r="C96" s="6">
        <f>NORMINV(Data!C94,BaseMean,BaseSD)</f>
        <v>-0.17549464308236051</v>
      </c>
      <c r="D96" s="6">
        <f>NORMINV(Data!D94,BaseMean,BaseSD)</f>
        <v>-2.0845056738023462E-2</v>
      </c>
      <c r="E96" s="6">
        <f>NORMINV(Data!E94,BaseMean,BaseSD)</f>
        <v>7.0572960830130871E-2</v>
      </c>
      <c r="F96" s="6">
        <f>NORMINV(Data!F94,BaseMean,BaseSD)</f>
        <v>0.25269865576268724</v>
      </c>
      <c r="G96" s="6">
        <f>NORMINV(Data!G94,BaseMean,BaseSD)</f>
        <v>1.4433148647608703E-2</v>
      </c>
      <c r="H96" s="6">
        <f>NORMINV(Data!H94,BaseMean,BaseSD)</f>
        <v>1.5234388716622679E-2</v>
      </c>
      <c r="I96" s="6">
        <f>NORMINV(Data!I94,BaseMean,BaseSD)</f>
        <v>9.7963985459075253E-2</v>
      </c>
      <c r="J96" s="6">
        <f>NORMINV(Data!J94,BaseMean,BaseSD)</f>
        <v>2.7669618091027654E-2</v>
      </c>
      <c r="K96" s="6">
        <f>NORMINV(Data!K94,BaseMean,BaseSD)</f>
        <v>-6.1390329794716952E-2</v>
      </c>
      <c r="M96" s="11">
        <f t="shared" si="24"/>
        <v>100000</v>
      </c>
      <c r="N96" s="5">
        <f t="shared" si="25"/>
        <v>108583.998523178</v>
      </c>
      <c r="O96" s="5">
        <f t="shared" si="26"/>
        <v>88632.80757331835</v>
      </c>
      <c r="P96" s="5">
        <f t="shared" si="27"/>
        <v>85917.399153896185</v>
      </c>
      <c r="Q96" s="5">
        <f t="shared" si="28"/>
        <v>91061.035955020707</v>
      </c>
      <c r="R96" s="5">
        <f t="shared" si="29"/>
        <v>112931.31695988006</v>
      </c>
      <c r="S96" s="5">
        <f t="shared" si="30"/>
        <v>113415.65873008691</v>
      </c>
      <c r="T96" s="5">
        <f t="shared" si="31"/>
        <v>113992.04219211554</v>
      </c>
      <c r="U96" s="5">
        <f t="shared" si="32"/>
        <v>123907.56538631549</v>
      </c>
      <c r="V96" s="5">
        <f t="shared" si="33"/>
        <v>126062.67999515243</v>
      </c>
      <c r="W96" s="5">
        <f t="shared" si="34"/>
        <v>117140.41399048972</v>
      </c>
      <c r="Y96" s="11">
        <f t="shared" si="35"/>
        <v>100000</v>
      </c>
      <c r="Z96" s="5">
        <f>MAX(Y96*(1+B96)*(1-AMC)*(1-GuaranteeCharge1),MAX($Y96:Y96)*GuaranteeLevel1)</f>
        <v>106955.23854533033</v>
      </c>
      <c r="AA96" s="5">
        <f>MAX(Z96*(1+C96)*(1-AMC)*(1-GuaranteeCharge1),MAX($Y96:Z96)*GuaranteeLevel1)</f>
        <v>85993.765727822785</v>
      </c>
      <c r="AB96" s="5">
        <f>MAX(AA96*(1+D96)*(1-AMC)*(1-GuaranteeCharge1),MAX($Y96:AA96)*GuaranteeLevel1)</f>
        <v>85564.190836264272</v>
      </c>
      <c r="AC96" s="5">
        <f>MAX(AB96*(1+E96)*(1-AMC)*(1-GuaranteeCharge1),MAX($Y96:AB96)*GuaranteeLevel1)</f>
        <v>89326.381802867123</v>
      </c>
      <c r="AD96" s="5">
        <f>MAX(AC96*(1+F96)*(1-AMC)*(1-GuaranteeCharge1),MAX($Y96:AC96)*GuaranteeLevel1)</f>
        <v>109118.3473041426</v>
      </c>
      <c r="AE96" s="5">
        <f>MAX(AD96*(1+G96)*(1-AMC)*(1-GuaranteeCharge1),MAX($Y96:AD96)*GuaranteeLevel1)</f>
        <v>107942.54090548522</v>
      </c>
      <c r="AF96" s="5">
        <f>MAX(AE96*(1+H96)*(1-AMC)*(1-GuaranteeCharge1),MAX($Y96:AE96)*GuaranteeLevel1)</f>
        <v>106863.74309131174</v>
      </c>
      <c r="AG96" s="5">
        <f>MAX(AF96*(1+I96)*(1-AMC)*(1-GuaranteeCharge1),MAX($Y96:AF96)*GuaranteeLevel1)</f>
        <v>114416.82761516092</v>
      </c>
      <c r="AH96" s="5">
        <f>MAX(AG96*(1+J96)*(1-AMC)*(1-GuaranteeCharge1),MAX($Y96:AG96)*GuaranteeLevel1)</f>
        <v>114660.76750462865</v>
      </c>
      <c r="AI96" s="5">
        <f>MAX(AH96*(1+K96)*(1-AMC)*(1-GuaranteeCharge1),MAX($Y96:AH96)*GuaranteeLevel1)</f>
        <v>104947.30579945497</v>
      </c>
    </row>
    <row r="97" spans="1:35" x14ac:dyDescent="0.3">
      <c r="A97">
        <v>94</v>
      </c>
      <c r="B97" s="6">
        <f>NORMINV(Data!B95,BaseMean,BaseSD)</f>
        <v>0.15348530147968414</v>
      </c>
      <c r="C97" s="6">
        <f>NORMINV(Data!C95,BaseMean,BaseSD)</f>
        <v>3.6233875292000506E-3</v>
      </c>
      <c r="D97" s="6">
        <f>NORMINV(Data!D95,BaseMean,BaseSD)</f>
        <v>2.4302390546288063E-2</v>
      </c>
      <c r="E97" s="6">
        <f>NORMINV(Data!E95,BaseMean,BaseSD)</f>
        <v>3.6390829630569013E-2</v>
      </c>
      <c r="F97" s="6">
        <f>NORMINV(Data!F95,BaseMean,BaseSD)</f>
        <v>0.35761219866172311</v>
      </c>
      <c r="G97" s="6">
        <f>NORMINV(Data!G95,BaseMean,BaseSD)</f>
        <v>-0.12070679278702519</v>
      </c>
      <c r="H97" s="6">
        <f>NORMINV(Data!H95,BaseMean,BaseSD)</f>
        <v>-0.16922945602322276</v>
      </c>
      <c r="I97" s="6">
        <f>NORMINV(Data!I95,BaseMean,BaseSD)</f>
        <v>1.2893858459041035E-2</v>
      </c>
      <c r="J97" s="6">
        <f>NORMINV(Data!J95,BaseMean,BaseSD)</f>
        <v>0.13439177626505039</v>
      </c>
      <c r="K97" s="6">
        <f>NORMINV(Data!K95,BaseMean,BaseSD)</f>
        <v>8.526061125431568E-2</v>
      </c>
      <c r="M97" s="11">
        <f t="shared" si="24"/>
        <v>100000</v>
      </c>
      <c r="N97" s="5">
        <f t="shared" si="25"/>
        <v>114195.04484648873</v>
      </c>
      <c r="O97" s="5">
        <f t="shared" si="26"/>
        <v>113462.72957040311</v>
      </c>
      <c r="P97" s="5">
        <f t="shared" si="27"/>
        <v>115057.94368550219</v>
      </c>
      <c r="Q97" s="5">
        <f t="shared" si="28"/>
        <v>118052.54773468686</v>
      </c>
      <c r="R97" s="5">
        <f t="shared" si="29"/>
        <v>158666.88309882919</v>
      </c>
      <c r="S97" s="5">
        <f t="shared" si="30"/>
        <v>138119.5653932711</v>
      </c>
      <c r="T97" s="5">
        <f t="shared" si="31"/>
        <v>113598.20981084784</v>
      </c>
      <c r="U97" s="5">
        <f t="shared" si="32"/>
        <v>113912.29975885586</v>
      </c>
      <c r="V97" s="5">
        <f t="shared" si="33"/>
        <v>127928.96430126652</v>
      </c>
      <c r="W97" s="5">
        <f t="shared" si="34"/>
        <v>137447.90333477678</v>
      </c>
      <c r="Y97" s="11">
        <f t="shared" si="35"/>
        <v>100000</v>
      </c>
      <c r="Z97" s="5">
        <f>MAX(Y97*(1+B97)*(1-AMC)*(1-GuaranteeCharge1),MAX($Y97:Y97)*GuaranteeLevel1)</f>
        <v>112482.11917379141</v>
      </c>
      <c r="AA97" s="5">
        <f>MAX(Z97*(1+C97)*(1-AMC)*(1-GuaranteeCharge1),MAX($Y97:Z97)*GuaranteeLevel1)</f>
        <v>110084.37679744435</v>
      </c>
      <c r="AB97" s="5">
        <f>MAX(AA97*(1+D97)*(1-AMC)*(1-GuaranteeCharge1),MAX($Y97:AA97)*GuaranteeLevel1)</f>
        <v>109957.61201108237</v>
      </c>
      <c r="AC97" s="5">
        <f>MAX(AB97*(1+E97)*(1-AMC)*(1-GuaranteeCharge1),MAX($Y97:AB97)*GuaranteeLevel1)</f>
        <v>111127.17807706329</v>
      </c>
      <c r="AD97" s="5">
        <f>MAX(AC97*(1+F97)*(1-AMC)*(1-GuaranteeCharge1),MAX($Y97:AC97)*GuaranteeLevel1)</f>
        <v>147118.5523881519</v>
      </c>
      <c r="AE97" s="5">
        <f>MAX(AD97*(1+G97)*(1-AMC)*(1-GuaranteeCharge1),MAX($Y97:AD97)*GuaranteeLevel1)</f>
        <v>126145.73922722592</v>
      </c>
      <c r="AF97" s="5">
        <f>MAX(AE97*(1+H97)*(1-AMC)*(1-GuaranteeCharge1),MAX($Y97:AE97)*GuaranteeLevel1)</f>
        <v>117694.84191052153</v>
      </c>
      <c r="AG97" s="5">
        <f>MAX(AF97*(1+I97)*(1-AMC)*(1-GuaranteeCharge1),MAX($Y97:AF97)*GuaranteeLevel1)</f>
        <v>117694.84191052153</v>
      </c>
      <c r="AH97" s="5">
        <f>MAX(AG97*(1+J97)*(1-AMC)*(1-GuaranteeCharge1),MAX($Y97:AG97)*GuaranteeLevel1)</f>
        <v>130194.28606192388</v>
      </c>
      <c r="AI97" s="5">
        <f>MAX(AH97*(1+K97)*(1-AMC)*(1-GuaranteeCharge1),MAX($Y97:AH97)*GuaranteeLevel1)</f>
        <v>137783.5564211192</v>
      </c>
    </row>
    <row r="98" spans="1:35" x14ac:dyDescent="0.3">
      <c r="A98">
        <v>95</v>
      </c>
      <c r="B98" s="6">
        <f>NORMINV(Data!B96,BaseMean,BaseSD)</f>
        <v>6.1129439319126899E-2</v>
      </c>
      <c r="C98" s="6">
        <f>NORMINV(Data!C96,BaseMean,BaseSD)</f>
        <v>-4.0956299477968638E-2</v>
      </c>
      <c r="D98" s="6">
        <f>NORMINV(Data!D96,BaseMean,BaseSD)</f>
        <v>0.17106008302198786</v>
      </c>
      <c r="E98" s="6">
        <f>NORMINV(Data!E96,BaseMean,BaseSD)</f>
        <v>-0.18896115157579446</v>
      </c>
      <c r="F98" s="6">
        <f>NORMINV(Data!F96,BaseMean,BaseSD)</f>
        <v>-4.762424847961165E-2</v>
      </c>
      <c r="G98" s="6">
        <f>NORMINV(Data!G96,BaseMean,BaseSD)</f>
        <v>0.18261564949094439</v>
      </c>
      <c r="H98" s="6">
        <f>NORMINV(Data!H96,BaseMean,BaseSD)</f>
        <v>-0.15951165308315618</v>
      </c>
      <c r="I98" s="6">
        <f>NORMINV(Data!I96,BaseMean,BaseSD)</f>
        <v>9.1180720291023296E-3</v>
      </c>
      <c r="J98" s="6">
        <f>NORMINV(Data!J96,BaseMean,BaseSD)</f>
        <v>5.7266668463596862E-2</v>
      </c>
      <c r="K98" s="6">
        <f>NORMINV(Data!K96,BaseMean,BaseSD)</f>
        <v>-0.10066674074323485</v>
      </c>
      <c r="M98" s="11">
        <f t="shared" si="24"/>
        <v>100000</v>
      </c>
      <c r="N98" s="5">
        <f t="shared" si="25"/>
        <v>105051.81449259355</v>
      </c>
      <c r="O98" s="5">
        <f t="shared" si="26"/>
        <v>99741.788108355569</v>
      </c>
      <c r="P98" s="5">
        <f t="shared" si="27"/>
        <v>115635.59039630309</v>
      </c>
      <c r="Q98" s="5">
        <f t="shared" si="28"/>
        <v>92847.106511152058</v>
      </c>
      <c r="R98" s="5">
        <f t="shared" si="29"/>
        <v>87541.079511651464</v>
      </c>
      <c r="S98" s="5">
        <f t="shared" si="30"/>
        <v>102492.176097772</v>
      </c>
      <c r="T98" s="5">
        <f t="shared" si="31"/>
        <v>85282.044863723175</v>
      </c>
      <c r="U98" s="5">
        <f t="shared" si="32"/>
        <v>85199.05616466394</v>
      </c>
      <c r="V98" s="5">
        <f t="shared" si="33"/>
        <v>89177.341044782559</v>
      </c>
      <c r="W98" s="5">
        <f t="shared" si="34"/>
        <v>79398.147285919826</v>
      </c>
      <c r="Y98" s="11">
        <f t="shared" si="35"/>
        <v>100000</v>
      </c>
      <c r="Z98" s="5">
        <f>MAX(Y98*(1+B98)*(1-AMC)*(1-GuaranteeCharge1),MAX($Y98:Y98)*GuaranteeLevel1)</f>
        <v>103476.03727520464</v>
      </c>
      <c r="AA98" s="5">
        <f>MAX(Z98*(1+C98)*(1-AMC)*(1-GuaranteeCharge1),MAX($Y98:Z98)*GuaranteeLevel1)</f>
        <v>96771.976367429277</v>
      </c>
      <c r="AB98" s="5">
        <f>MAX(AA98*(1+D98)*(1-AMC)*(1-GuaranteeCharge1),MAX($Y98:AA98)*GuaranteeLevel1)</f>
        <v>110509.65258186935</v>
      </c>
      <c r="AC98" s="5">
        <f>MAX(AB98*(1+E98)*(1-AMC)*(1-GuaranteeCharge1),MAX($Y98:AB98)*GuaranteeLevel1)</f>
        <v>88407.722065495487</v>
      </c>
      <c r="AD98" s="5">
        <f>MAX(AC98*(1+F98)*(1-AMC)*(1-GuaranteeCharge1),MAX($Y98:AC98)*GuaranteeLevel1)</f>
        <v>88407.722065495487</v>
      </c>
      <c r="AE98" s="5">
        <f>MAX(AD98*(1+G98)*(1-AMC)*(1-GuaranteeCharge1),MAX($Y98:AD98)*GuaranteeLevel1)</f>
        <v>101954.22961258588</v>
      </c>
      <c r="AF98" s="5">
        <f>MAX(AE98*(1+H98)*(1-AMC)*(1-GuaranteeCharge1),MAX($Y98:AE98)*GuaranteeLevel1)</f>
        <v>88407.722065495487</v>
      </c>
      <c r="AG98" s="5">
        <f>MAX(AF98*(1+I98)*(1-AMC)*(1-GuaranteeCharge1),MAX($Y98:AF98)*GuaranteeLevel1)</f>
        <v>88407.722065495487</v>
      </c>
      <c r="AH98" s="5">
        <f>MAX(AG98*(1+J98)*(1-AMC)*(1-GuaranteeCharge1),MAX($Y98:AG98)*GuaranteeLevel1)</f>
        <v>91147.79491094219</v>
      </c>
      <c r="AI98" s="5">
        <f>MAX(AH98*(1+K98)*(1-AMC)*(1-GuaranteeCharge1),MAX($Y98:AH98)*GuaranteeLevel1)</f>
        <v>88407.722065495487</v>
      </c>
    </row>
    <row r="99" spans="1:35" x14ac:dyDescent="0.3">
      <c r="A99">
        <v>96</v>
      </c>
      <c r="B99" s="6">
        <f>NORMINV(Data!B97,BaseMean,BaseSD)</f>
        <v>-0.14921554938401393</v>
      </c>
      <c r="C99" s="6">
        <f>NORMINV(Data!C97,BaseMean,BaseSD)</f>
        <v>0.15349588122519744</v>
      </c>
      <c r="D99" s="6">
        <f>NORMINV(Data!D97,BaseMean,BaseSD)</f>
        <v>0.26470215510502459</v>
      </c>
      <c r="E99" s="6">
        <f>NORMINV(Data!E97,BaseMean,BaseSD)</f>
        <v>5.9227523388622243E-2</v>
      </c>
      <c r="F99" s="6">
        <f>NORMINV(Data!F97,BaseMean,BaseSD)</f>
        <v>0.17616559401324089</v>
      </c>
      <c r="G99" s="6">
        <f>NORMINV(Data!G97,BaseMean,BaseSD)</f>
        <v>0.28694248938693584</v>
      </c>
      <c r="H99" s="6">
        <f>NORMINV(Data!H97,BaseMean,BaseSD)</f>
        <v>4.713128297084216E-2</v>
      </c>
      <c r="I99" s="6">
        <f>NORMINV(Data!I97,BaseMean,BaseSD)</f>
        <v>5.8214300310887458E-2</v>
      </c>
      <c r="J99" s="6">
        <f>NORMINV(Data!J97,BaseMean,BaseSD)</f>
        <v>0.1986025177007088</v>
      </c>
      <c r="K99" s="6">
        <f>NORMINV(Data!K97,BaseMean,BaseSD)</f>
        <v>-0.11436643127092773</v>
      </c>
      <c r="M99" s="11">
        <f t="shared" si="24"/>
        <v>100000</v>
      </c>
      <c r="N99" s="5">
        <f t="shared" si="25"/>
        <v>84227.660610982624</v>
      </c>
      <c r="O99" s="5">
        <f t="shared" si="26"/>
        <v>96184.697004002228</v>
      </c>
      <c r="P99" s="5">
        <f t="shared" si="27"/>
        <v>120428.54365319457</v>
      </c>
      <c r="Q99" s="5">
        <f t="shared" si="28"/>
        <v>126285.61575868113</v>
      </c>
      <c r="R99" s="5">
        <f t="shared" si="29"/>
        <v>147047.46831139573</v>
      </c>
      <c r="S99" s="5">
        <f t="shared" si="30"/>
        <v>187349.21857744703</v>
      </c>
      <c r="T99" s="5">
        <f t="shared" si="31"/>
        <v>194217.43533646097</v>
      </c>
      <c r="U99" s="5">
        <f t="shared" si="32"/>
        <v>203468.4307683206</v>
      </c>
      <c r="V99" s="5">
        <f t="shared" si="33"/>
        <v>241438.9956576062</v>
      </c>
      <c r="W99" s="5">
        <f t="shared" si="34"/>
        <v>211688.21456106269</v>
      </c>
      <c r="Y99" s="11">
        <f t="shared" si="35"/>
        <v>100000</v>
      </c>
      <c r="Z99" s="5">
        <f>MAX(Y99*(1+B99)*(1-AMC)*(1-GuaranteeCharge1),MAX($Y99:Y99)*GuaranteeLevel1)</f>
        <v>82964.245701817883</v>
      </c>
      <c r="AA99" s="5">
        <f>MAX(Z99*(1+C99)*(1-AMC)*(1-GuaranteeCharge1),MAX($Y99:Z99)*GuaranteeLevel1)</f>
        <v>93320.79765070806</v>
      </c>
      <c r="AB99" s="5">
        <f>MAX(AA99*(1+D99)*(1-AMC)*(1-GuaranteeCharge1),MAX($Y99:AA99)*GuaranteeLevel1)</f>
        <v>115090.14200943189</v>
      </c>
      <c r="AC99" s="5">
        <f>MAX(AB99*(1+E99)*(1-AMC)*(1-GuaranteeCharge1),MAX($Y99:AB99)*GuaranteeLevel1)</f>
        <v>118877.26593183105</v>
      </c>
      <c r="AD99" s="5">
        <f>MAX(AC99*(1+F99)*(1-AMC)*(1-GuaranteeCharge1),MAX($Y99:AC99)*GuaranteeLevel1)</f>
        <v>136344.83924941241</v>
      </c>
      <c r="AE99" s="5">
        <f>MAX(AD99*(1+G99)*(1-AMC)*(1-GuaranteeCharge1),MAX($Y99:AD99)*GuaranteeLevel1)</f>
        <v>171107.58786275869</v>
      </c>
      <c r="AF99" s="5">
        <f>MAX(AE99*(1+H99)*(1-AMC)*(1-GuaranteeCharge1),MAX($Y99:AE99)*GuaranteeLevel1)</f>
        <v>174719.68112085792</v>
      </c>
      <c r="AG99" s="5">
        <f>MAX(AF99*(1+I99)*(1-AMC)*(1-GuaranteeCharge1),MAX($Y99:AF99)*GuaranteeLevel1)</f>
        <v>180296.32710991995</v>
      </c>
      <c r="AH99" s="5">
        <f>MAX(AG99*(1+J99)*(1-AMC)*(1-GuaranteeCharge1),MAX($Y99:AG99)*GuaranteeLevel1)</f>
        <v>210733.45636072796</v>
      </c>
      <c r="AI99" s="5">
        <f>MAX(AH99*(1+K99)*(1-AMC)*(1-GuaranteeCharge1),MAX($Y99:AH99)*GuaranteeLevel1)</f>
        <v>181994.80232563074</v>
      </c>
    </row>
    <row r="100" spans="1:35" x14ac:dyDescent="0.3">
      <c r="A100">
        <v>97</v>
      </c>
      <c r="B100" s="6">
        <f>NORMINV(Data!B98,BaseMean,BaseSD)</f>
        <v>7.1315635609957462E-2</v>
      </c>
      <c r="C100" s="6">
        <f>NORMINV(Data!C98,BaseMean,BaseSD)</f>
        <v>2.8115046677025465E-2</v>
      </c>
      <c r="D100" s="6">
        <f>NORMINV(Data!D98,BaseMean,BaseSD)</f>
        <v>-6.5604514640669395E-2</v>
      </c>
      <c r="E100" s="6">
        <f>NORMINV(Data!E98,BaseMean,BaseSD)</f>
        <v>-0.1109038230877107</v>
      </c>
      <c r="F100" s="6">
        <f>NORMINV(Data!F98,BaseMean,BaseSD)</f>
        <v>2.42666700317422E-2</v>
      </c>
      <c r="G100" s="6">
        <f>NORMINV(Data!G98,BaseMean,BaseSD)</f>
        <v>0.11381453501557408</v>
      </c>
      <c r="H100" s="6">
        <f>NORMINV(Data!H98,BaseMean,BaseSD)</f>
        <v>0.11661646200087473</v>
      </c>
      <c r="I100" s="6">
        <f>NORMINV(Data!I98,BaseMean,BaseSD)</f>
        <v>0.11459303627018871</v>
      </c>
      <c r="J100" s="6">
        <f>NORMINV(Data!J98,BaseMean,BaseSD)</f>
        <v>-8.1371872206446871E-4</v>
      </c>
      <c r="K100" s="6">
        <f>NORMINV(Data!K98,BaseMean,BaseSD)</f>
        <v>-1.6945325506651746E-2</v>
      </c>
      <c r="M100" s="11">
        <f t="shared" si="24"/>
        <v>100000</v>
      </c>
      <c r="N100" s="5">
        <f t="shared" ref="N100:N103" si="36">M100*(1+B100)*(1-AMC)</f>
        <v>106060.24792538577</v>
      </c>
      <c r="O100" s="5">
        <f t="shared" ref="O100:O103" si="37">N100*(1+C100)*(1-AMC)</f>
        <v>107951.71537892104</v>
      </c>
      <c r="P100" s="5">
        <f t="shared" ref="P100:P103" si="38">O100*(1+D100)*(1-AMC)</f>
        <v>99860.899531990639</v>
      </c>
      <c r="Q100" s="5">
        <f t="shared" ref="Q100:Q103" si="39">P100*(1+E100)*(1-AMC)</f>
        <v>87898.084556945949</v>
      </c>
      <c r="R100" s="5">
        <f t="shared" ref="R100:R103" si="40">Q100*(1+F100)*(1-AMC)</f>
        <v>89130.767587598428</v>
      </c>
      <c r="S100" s="5">
        <f t="shared" ref="S100:S103" si="41">R100*(1+G100)*(1-AMC)</f>
        <v>98282.393011600521</v>
      </c>
      <c r="T100" s="5">
        <f t="shared" ref="T100:T103" si="42">S100*(1+H100)*(1-AMC)</f>
        <v>108646.30058197693</v>
      </c>
      <c r="U100" s="5">
        <f t="shared" ref="U100:U103" si="43">T100*(1+I100)*(1-AMC)</f>
        <v>119885.44594473735</v>
      </c>
      <c r="V100" s="5">
        <f t="shared" ref="V100:V103" si="44">U100*(1+J100)*(1-AMC)</f>
        <v>118590.01398374037</v>
      </c>
      <c r="W100" s="5">
        <f t="shared" ref="W100:W103" si="45">V100*(1+K100)*(1-AMC)</f>
        <v>115414.66291899803</v>
      </c>
      <c r="Y100" s="11">
        <f t="shared" si="35"/>
        <v>100000</v>
      </c>
      <c r="Z100" s="5">
        <f>MAX(Y100*(1+B100)*(1-AMC)*(1-GuaranteeCharge1),MAX($Y100:Y100)*GuaranteeLevel1)</f>
        <v>104469.34420650499</v>
      </c>
      <c r="AA100" s="5">
        <f>MAX(Z100*(1+C100)*(1-AMC)*(1-GuaranteeCharge1),MAX($Y100:Z100)*GuaranteeLevel1)</f>
        <v>104737.45305351366</v>
      </c>
      <c r="AB100" s="5">
        <f>MAX(AA100*(1+D100)*(1-AMC)*(1-GuaranteeCharge1),MAX($Y100:AA100)*GuaranteeLevel1)</f>
        <v>95434.22812969923</v>
      </c>
      <c r="AC100" s="5">
        <f>MAX(AB100*(1+E100)*(1-AMC)*(1-GuaranteeCharge1),MAX($Y100:AB100)*GuaranteeLevel1)</f>
        <v>83789.962442810938</v>
      </c>
      <c r="AD100" s="5">
        <f>MAX(AC100*(1+F100)*(1-AMC)*(1-GuaranteeCharge1),MAX($Y100:AC100)*GuaranteeLevel1)</f>
        <v>83789.962442810938</v>
      </c>
      <c r="AE100" s="5">
        <f>MAX(AD100*(1+G100)*(1-AMC)*(1-GuaranteeCharge1),MAX($Y100:AD100)*GuaranteeLevel1)</f>
        <v>91007.315077490173</v>
      </c>
      <c r="AF100" s="5">
        <f>MAX(AE100*(1+H100)*(1-AMC)*(1-GuaranteeCharge1),MAX($Y100:AE100)*GuaranteeLevel1)</f>
        <v>99095.002563501985</v>
      </c>
      <c r="AG100" s="5">
        <f>MAX(AF100*(1+I100)*(1-AMC)*(1-GuaranteeCharge1),MAX($Y100:AF100)*GuaranteeLevel1)</f>
        <v>107705.90238176238</v>
      </c>
      <c r="AH100" s="5">
        <f>MAX(AG100*(1+J100)*(1-AMC)*(1-GuaranteeCharge1),MAX($Y100:AG100)*GuaranteeLevel1)</f>
        <v>104943.94630971542</v>
      </c>
      <c r="AI100" s="5">
        <f>MAX(AH100*(1+K100)*(1-AMC)*(1-GuaranteeCharge1),MAX($Y100:AH100)*GuaranteeLevel1)</f>
        <v>100601.97090060302</v>
      </c>
    </row>
    <row r="101" spans="1:35" x14ac:dyDescent="0.3">
      <c r="A101">
        <v>98</v>
      </c>
      <c r="B101" s="6">
        <f>NORMINV(Data!B99,BaseMean,BaseSD)</f>
        <v>-0.17231449078986688</v>
      </c>
      <c r="C101" s="6">
        <f>NORMINV(Data!C99,BaseMean,BaseSD)</f>
        <v>0.28185105776354186</v>
      </c>
      <c r="D101" s="6">
        <f>NORMINV(Data!D99,BaseMean,BaseSD)</f>
        <v>4.923403059524406E-3</v>
      </c>
      <c r="E101" s="6">
        <f>NORMINV(Data!E99,BaseMean,BaseSD)</f>
        <v>-7.2447577330962812E-2</v>
      </c>
      <c r="F101" s="6">
        <f>NORMINV(Data!F99,BaseMean,BaseSD)</f>
        <v>2.0045338741330028E-2</v>
      </c>
      <c r="G101" s="6">
        <f>NORMINV(Data!G99,BaseMean,BaseSD)</f>
        <v>1.2882041065277738E-4</v>
      </c>
      <c r="H101" s="6">
        <f>NORMINV(Data!H99,BaseMean,BaseSD)</f>
        <v>-6.3194485313828666E-2</v>
      </c>
      <c r="I101" s="6">
        <f>NORMINV(Data!I99,BaseMean,BaseSD)</f>
        <v>0.19906337075850916</v>
      </c>
      <c r="J101" s="6">
        <f>NORMINV(Data!J99,BaseMean,BaseSD)</f>
        <v>0.11973071049420794</v>
      </c>
      <c r="K101" s="6">
        <f>NORMINV(Data!K99,BaseMean,BaseSD)</f>
        <v>0.15030641098162292</v>
      </c>
      <c r="M101" s="11">
        <f t="shared" si="24"/>
        <v>100000</v>
      </c>
      <c r="N101" s="5">
        <f t="shared" si="36"/>
        <v>81940.865411803185</v>
      </c>
      <c r="O101" s="5">
        <f t="shared" si="37"/>
        <v>103985.62515215811</v>
      </c>
      <c r="P101" s="5">
        <f t="shared" si="38"/>
        <v>103452.61241420702</v>
      </c>
      <c r="Q101" s="5">
        <f t="shared" si="39"/>
        <v>94998.14406347624</v>
      </c>
      <c r="R101" s="5">
        <f t="shared" si="40"/>
        <v>95933.389900616021</v>
      </c>
      <c r="S101" s="5">
        <f t="shared" si="41"/>
        <v>94986.290598505351</v>
      </c>
      <c r="T101" s="5">
        <f t="shared" si="42"/>
        <v>88093.844043740421</v>
      </c>
      <c r="U101" s="5">
        <f t="shared" si="43"/>
        <v>104573.80056634019</v>
      </c>
      <c r="V101" s="5">
        <f t="shared" si="44"/>
        <v>115923.55104715543</v>
      </c>
      <c r="W101" s="5">
        <f t="shared" si="45"/>
        <v>132014.12791376535</v>
      </c>
      <c r="Y101" s="11">
        <f t="shared" si="35"/>
        <v>100000</v>
      </c>
      <c r="Z101" s="5">
        <f>MAX(Y101*(1+B101)*(1-AMC)*(1-GuaranteeCharge1),MAX($Y101:Y101)*GuaranteeLevel1)</f>
        <v>80711.752430626133</v>
      </c>
      <c r="AA101" s="5">
        <f>MAX(Z101*(1+C101)*(1-AMC)*(1-GuaranteeCharge1),MAX($Y101:Z101)*GuaranteeLevel1)</f>
        <v>100889.45316325261</v>
      </c>
      <c r="AB101" s="5">
        <f>MAX(AA101*(1+D101)*(1-AMC)*(1-GuaranteeCharge1),MAX($Y101:AA101)*GuaranteeLevel1)</f>
        <v>98866.726216380397</v>
      </c>
      <c r="AC101" s="5">
        <f>MAX(AB101*(1+E101)*(1-AMC)*(1-GuaranteeCharge1),MAX($Y101:AB101)*GuaranteeLevel1)</f>
        <v>89425.225248489543</v>
      </c>
      <c r="AD101" s="5">
        <f>MAX(AC101*(1+F101)*(1-AMC)*(1-GuaranteeCharge1),MAX($Y101:AC101)*GuaranteeLevel1)</f>
        <v>88951.02224372694</v>
      </c>
      <c r="AE101" s="5">
        <f>MAX(AD101*(1+G101)*(1-AMC)*(1-GuaranteeCharge1),MAX($Y101:AD101)*GuaranteeLevel1)</f>
        <v>86751.763299309503</v>
      </c>
      <c r="AF101" s="5">
        <f>MAX(AE101*(1+H101)*(1-AMC)*(1-GuaranteeCharge1),MAX($Y101:AE101)*GuaranteeLevel1)</f>
        <v>80711.562530602096</v>
      </c>
      <c r="AG101" s="5">
        <f>MAX(AF101*(1+I101)*(1-AMC)*(1-GuaranteeCharge1),MAX($Y101:AF101)*GuaranteeLevel1)</f>
        <v>94373.338013185756</v>
      </c>
      <c r="AH101" s="5">
        <f>MAX(AG101*(1+J101)*(1-AMC)*(1-GuaranteeCharge1),MAX($Y101:AG101)*GuaranteeLevel1)</f>
        <v>103046.75761330794</v>
      </c>
      <c r="AI101" s="5">
        <f>MAX(AH101*(1+K101)*(1-AMC)*(1-GuaranteeCharge1),MAX($Y101:AH101)*GuaranteeLevel1)</f>
        <v>115589.74256750807</v>
      </c>
    </row>
    <row r="102" spans="1:35" x14ac:dyDescent="0.3">
      <c r="A102">
        <v>99</v>
      </c>
      <c r="B102" s="6">
        <f>NORMINV(Data!B100,BaseMean,BaseSD)</f>
        <v>8.175127846362798E-2</v>
      </c>
      <c r="C102" s="6">
        <f>NORMINV(Data!C100,BaseMean,BaseSD)</f>
        <v>-0.15828455190898344</v>
      </c>
      <c r="D102" s="6">
        <f>NORMINV(Data!D100,BaseMean,BaseSD)</f>
        <v>-1.7688882891791907E-2</v>
      </c>
      <c r="E102" s="6">
        <f>NORMINV(Data!E100,BaseMean,BaseSD)</f>
        <v>0.14391826267946214</v>
      </c>
      <c r="F102" s="6">
        <f>NORMINV(Data!F100,BaseMean,BaseSD)</f>
        <v>5.1022106582303127E-2</v>
      </c>
      <c r="G102" s="6">
        <f>NORMINV(Data!G100,BaseMean,BaseSD)</f>
        <v>-0.13154600772166775</v>
      </c>
      <c r="H102" s="6">
        <f>NORMINV(Data!H100,BaseMean,BaseSD)</f>
        <v>1.1036783023990887E-2</v>
      </c>
      <c r="I102" s="6">
        <f>NORMINV(Data!I100,BaseMean,BaseSD)</f>
        <v>7.3305070025951422E-2</v>
      </c>
      <c r="J102" s="6">
        <f>NORMINV(Data!J100,BaseMean,BaseSD)</f>
        <v>-9.5853567598529615E-3</v>
      </c>
      <c r="K102" s="6">
        <f>NORMINV(Data!K100,BaseMean,BaseSD)</f>
        <v>7.9498440231670631E-4</v>
      </c>
      <c r="M102" s="11">
        <f t="shared" si="24"/>
        <v>100000</v>
      </c>
      <c r="N102" s="5">
        <f t="shared" si="36"/>
        <v>107093.37656789918</v>
      </c>
      <c r="O102" s="5">
        <f t="shared" si="37"/>
        <v>89240.727950974935</v>
      </c>
      <c r="P102" s="5">
        <f t="shared" si="38"/>
        <v>86785.537573421156</v>
      </c>
      <c r="Q102" s="5">
        <f t="shared" si="39"/>
        <v>98282.805753024193</v>
      </c>
      <c r="R102" s="5">
        <f t="shared" si="40"/>
        <v>102264.42752792915</v>
      </c>
      <c r="S102" s="5">
        <f t="shared" si="41"/>
        <v>87923.830851141363</v>
      </c>
      <c r="T102" s="5">
        <f t="shared" si="42"/>
        <v>88005.284823934635</v>
      </c>
      <c r="U102" s="5">
        <f t="shared" si="43"/>
        <v>93511.953206700884</v>
      </c>
      <c r="V102" s="5">
        <f t="shared" si="44"/>
        <v>91689.451696164935</v>
      </c>
      <c r="W102" s="5">
        <f t="shared" si="45"/>
        <v>90844.719946319165</v>
      </c>
      <c r="Y102" s="11">
        <f t="shared" si="35"/>
        <v>100000</v>
      </c>
      <c r="Z102" s="5">
        <f>MAX(Y102*(1+B102)*(1-AMC)*(1-GuaranteeCharge1),MAX($Y102:Y102)*GuaranteeLevel1)</f>
        <v>105486.97591938068</v>
      </c>
      <c r="AA102" s="5">
        <f>MAX(Z102*(1+C102)*(1-AMC)*(1-GuaranteeCharge1),MAX($Y102:Z102)*GuaranteeLevel1)</f>
        <v>86583.585276234633</v>
      </c>
      <c r="AB102" s="5">
        <f>MAX(AA102*(1+D102)*(1-AMC)*(1-GuaranteeCharge1),MAX($Y102:AA102)*GuaranteeLevel1)</f>
        <v>84389.580735504554</v>
      </c>
      <c r="AC102" s="5">
        <f>MAX(AB102*(1+E102)*(1-AMC)*(1-GuaranteeCharge1),MAX($Y102:AB102)*GuaranteeLevel1)</f>
        <v>94135.893236013901</v>
      </c>
      <c r="AD102" s="5">
        <f>MAX(AC102*(1+F102)*(1-AMC)*(1-GuaranteeCharge1),MAX($Y102:AC102)*GuaranteeLevel1)</f>
        <v>96480.27302929615</v>
      </c>
      <c r="AE102" s="5">
        <f>MAX(AD102*(1+G102)*(1-AMC)*(1-GuaranteeCharge1),MAX($Y102:AD102)*GuaranteeLevel1)</f>
        <v>84389.580735504554</v>
      </c>
      <c r="AF102" s="5">
        <f>MAX(AE102*(1+H102)*(1-AMC)*(1-GuaranteeCharge1),MAX($Y102:AE102)*GuaranteeLevel1)</f>
        <v>84389.580735504554</v>
      </c>
      <c r="AG102" s="5">
        <f>MAX(AF102*(1+I102)*(1-AMC)*(1-GuaranteeCharge1),MAX($Y102:AF102)*GuaranteeLevel1)</f>
        <v>88324.957103990979</v>
      </c>
      <c r="AH102" s="5">
        <f>MAX(AG102*(1+J102)*(1-AMC)*(1-GuaranteeCharge1),MAX($Y102:AG102)*GuaranteeLevel1)</f>
        <v>85304.49435699865</v>
      </c>
      <c r="AI102" s="5">
        <f>MAX(AH102*(1+K102)*(1-AMC)*(1-GuaranteeCharge1),MAX($Y102:AH102)*GuaranteeLevel1)</f>
        <v>84389.580735504554</v>
      </c>
    </row>
    <row r="103" spans="1:35" x14ac:dyDescent="0.3">
      <c r="A103">
        <v>100</v>
      </c>
      <c r="B103" s="6">
        <f>NORMINV(Data!B101,BaseMean,BaseSD)</f>
        <v>4.7658352147511678E-2</v>
      </c>
      <c r="C103" s="6">
        <f>NORMINV(Data!C101,BaseMean,BaseSD)</f>
        <v>-9.9124778523851695E-2</v>
      </c>
      <c r="D103" s="6">
        <f>NORMINV(Data!D101,BaseMean,BaseSD)</f>
        <v>-0.50110431195094918</v>
      </c>
      <c r="E103" s="6">
        <f>NORMINV(Data!E101,BaseMean,BaseSD)</f>
        <v>0.10935786139793334</v>
      </c>
      <c r="F103" s="6">
        <f>NORMINV(Data!F101,BaseMean,BaseSD)</f>
        <v>-5.0001999689599064E-2</v>
      </c>
      <c r="G103" s="6">
        <f>NORMINV(Data!G101,BaseMean,BaseSD)</f>
        <v>2.636601278258215E-2</v>
      </c>
      <c r="H103" s="6">
        <f>NORMINV(Data!H101,BaseMean,BaseSD)</f>
        <v>0.31077812297376478</v>
      </c>
      <c r="I103" s="6">
        <f>NORMINV(Data!I101,BaseMean,BaseSD)</f>
        <v>0.20809272731793249</v>
      </c>
      <c r="J103" s="6">
        <f>NORMINV(Data!J101,BaseMean,BaseSD)</f>
        <v>0.27836646603350557</v>
      </c>
      <c r="K103" s="6">
        <f>NORMINV(Data!K101,BaseMean,BaseSD)</f>
        <v>4.4322118093614998E-3</v>
      </c>
      <c r="M103" s="11">
        <f t="shared" si="24"/>
        <v>100000</v>
      </c>
      <c r="N103" s="5">
        <f t="shared" si="36"/>
        <v>103718.17686260365</v>
      </c>
      <c r="O103" s="5">
        <f t="shared" si="37"/>
        <v>92502.764196678385</v>
      </c>
      <c r="P103" s="5">
        <f t="shared" si="38"/>
        <v>45687.737888437558</v>
      </c>
      <c r="Q103" s="5">
        <f t="shared" si="39"/>
        <v>50177.210684066158</v>
      </c>
      <c r="R103" s="5">
        <f t="shared" si="40"/>
        <v>47191.567312906365</v>
      </c>
      <c r="S103" s="5">
        <f t="shared" si="41"/>
        <v>47951.462572109456</v>
      </c>
      <c r="T103" s="5">
        <f t="shared" si="42"/>
        <v>62225.190823075201</v>
      </c>
      <c r="U103" s="5">
        <f t="shared" si="43"/>
        <v>74422.062484434427</v>
      </c>
      <c r="V103" s="5">
        <f t="shared" si="44"/>
        <v>94187.282323019666</v>
      </c>
      <c r="W103" s="5">
        <f t="shared" si="45"/>
        <v>93658.692904943193</v>
      </c>
      <c r="Y103" s="11">
        <f t="shared" si="35"/>
        <v>100000</v>
      </c>
      <c r="Z103" s="5">
        <f>MAX(Y103*(1+B103)*(1-AMC)*(1-GuaranteeCharge1),MAX($Y103:Y103)*GuaranteeLevel1)</f>
        <v>102162.4042096646</v>
      </c>
      <c r="AA103" s="5">
        <f>MAX(Z103*(1+C103)*(1-AMC)*(1-GuaranteeCharge1),MAX($Y103:Z103)*GuaranteeLevel1)</f>
        <v>89748.494392722292</v>
      </c>
      <c r="AB103" s="5">
        <f>MAX(AA103*(1+D103)*(1-AMC)*(1-GuaranteeCharge1),MAX($Y103:AA103)*GuaranteeLevel1)</f>
        <v>81729.923367731681</v>
      </c>
      <c r="AC103" s="5">
        <f>MAX(AB103*(1+E103)*(1-AMC)*(1-GuaranteeCharge1),MAX($Y103:AB103)*GuaranteeLevel1)</f>
        <v>88414.639834407615</v>
      </c>
      <c r="AD103" s="5">
        <f>MAX(AC103*(1+F103)*(1-AMC)*(1-GuaranteeCharge1),MAX($Y103:AC103)*GuaranteeLevel1)</f>
        <v>81906.48682448639</v>
      </c>
      <c r="AE103" s="5">
        <f>MAX(AD103*(1+G103)*(1-AMC)*(1-GuaranteeCharge1),MAX($Y103:AD103)*GuaranteeLevel1)</f>
        <v>81976.993350645731</v>
      </c>
      <c r="AF103" s="5">
        <f>MAX(AE103*(1+H103)*(1-AMC)*(1-GuaranteeCharge1),MAX($Y103:AE103)*GuaranteeLevel1)</f>
        <v>104783.42628183308</v>
      </c>
      <c r="AG103" s="5">
        <f>MAX(AF103*(1+I103)*(1-AMC)*(1-GuaranteeCharge1),MAX($Y103:AF103)*GuaranteeLevel1)</f>
        <v>123442.38106795901</v>
      </c>
      <c r="AH103" s="5">
        <f>MAX(AG103*(1+J103)*(1-AMC)*(1-GuaranteeCharge1),MAX($Y103:AG103)*GuaranteeLevel1)</f>
        <v>153883.15612355957</v>
      </c>
      <c r="AI103" s="5">
        <f>MAX(AH103*(1+K103)*(1-AMC)*(1-GuaranteeCharge1),MAX($Y103:AH103)*GuaranteeLevel1)</f>
        <v>150724.25367358723</v>
      </c>
    </row>
  </sheetData>
  <mergeCells count="1">
    <mergeCell ref="AL2:A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2" ma:contentTypeDescription="Create a new document." ma:contentTypeScope="" ma:versionID="27c14dac76adf4dbf34c58f1b348cfe6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cc9f69d2129291b816aaac278eb8c153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D0F05D-6392-472C-9B55-6F2E53018D67}"/>
</file>

<file path=customXml/itemProps2.xml><?xml version="1.0" encoding="utf-8"?>
<ds:datastoreItem xmlns:ds="http://schemas.openxmlformats.org/officeDocument/2006/customXml" ds:itemID="{FE6E9952-9286-46DD-A2B8-8F4EC40DC853}"/>
</file>

<file path=customXml/itemProps3.xml><?xml version="1.0" encoding="utf-8"?>
<ds:datastoreItem xmlns:ds="http://schemas.openxmlformats.org/officeDocument/2006/customXml" ds:itemID="{10E3A81A-D33A-465E-B09E-F097899AD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Data</vt:lpstr>
      <vt:lpstr>Data checks</vt:lpstr>
      <vt:lpstr>Parameters</vt:lpstr>
      <vt:lpstr>Annual guarantee</vt:lpstr>
      <vt:lpstr>AMC</vt:lpstr>
      <vt:lpstr>BaseMean</vt:lpstr>
      <vt:lpstr>BaseSD</vt:lpstr>
      <vt:lpstr>Data</vt:lpstr>
      <vt:lpstr>GuaranteeCharge1</vt:lpstr>
      <vt:lpstr>GuaranteeLevel1</vt:lpstr>
      <vt:lpstr>Investment</vt:lpstr>
    </vt:vector>
  </TitlesOfParts>
  <Company>hannover 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Dempsey Liam</dc:creator>
  <cp:lastModifiedBy>ALEXA486</cp:lastModifiedBy>
  <dcterms:created xsi:type="dcterms:W3CDTF">2017-01-03T10:21:30Z</dcterms:created>
  <dcterms:modified xsi:type="dcterms:W3CDTF">2019-12-08T19:58:07Z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